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GEARQ\#PROJETOS BIM\ESCADA METALICA - ED SEDE\PROJETOS\DOC\"/>
    </mc:Choice>
  </mc:AlternateContent>
  <xr:revisionPtr revIDLastSave="0" documentId="13_ncr:1_{BCE27980-0517-4A14-A35C-C0C8E606FDA9}" xr6:coauthVersionLast="47" xr6:coauthVersionMax="47" xr10:uidLastSave="{00000000-0000-0000-0000-000000000000}"/>
  <bookViews>
    <workbookView xWindow="14303" yWindow="-98" windowWidth="28995" windowHeight="15675" xr2:uid="{9975F85F-0595-4EB8-B68E-246034A87409}"/>
  </bookViews>
  <sheets>
    <sheet name="Orçamento Sintético-Não Des" sheetId="1" r:id="rId1"/>
    <sheet name="Resumo Orçamento" sheetId="3" r:id="rId2"/>
    <sheet name="CRONOGRAMA" sheetId="2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" i="3" l="1"/>
  <c r="D16" i="3"/>
  <c r="D15" i="3"/>
  <c r="D14" i="3"/>
  <c r="D13" i="3"/>
  <c r="D12" i="3"/>
  <c r="D11" i="3"/>
  <c r="D10" i="3"/>
  <c r="G8" i="3"/>
  <c r="C17" i="3"/>
  <c r="C16" i="3"/>
  <c r="C15" i="3"/>
  <c r="C14" i="3"/>
  <c r="C13" i="3"/>
  <c r="C12" i="3"/>
  <c r="C11" i="3"/>
  <c r="C10" i="3"/>
  <c r="C9" i="3"/>
  <c r="C6" i="3"/>
  <c r="C5" i="3"/>
  <c r="C3" i="3"/>
  <c r="B2" i="3"/>
  <c r="D40" i="2"/>
  <c r="D41" i="2" s="1"/>
  <c r="F41" i="2" s="1"/>
  <c r="D36" i="2"/>
  <c r="D37" i="2" s="1"/>
  <c r="D32" i="2"/>
  <c r="D33" i="2" s="1"/>
  <c r="D28" i="2"/>
  <c r="D29" i="2" s="1"/>
  <c r="H29" i="2" s="1"/>
  <c r="H28" i="2" s="1"/>
  <c r="D24" i="2"/>
  <c r="D25" i="2" s="1"/>
  <c r="D20" i="2"/>
  <c r="D21" i="2" s="1"/>
  <c r="D16" i="2"/>
  <c r="D17" i="2" s="1"/>
  <c r="D12" i="2"/>
  <c r="D13" i="2" s="1"/>
  <c r="H13" i="2" s="1"/>
  <c r="H12" i="2" s="1"/>
  <c r="C40" i="2"/>
  <c r="C36" i="2"/>
  <c r="C32" i="2"/>
  <c r="C28" i="2"/>
  <c r="C24" i="2"/>
  <c r="C20" i="2"/>
  <c r="C16" i="2"/>
  <c r="C12" i="2"/>
  <c r="C8" i="2"/>
  <c r="K43" i="2"/>
  <c r="H42" i="2"/>
  <c r="G42" i="2"/>
  <c r="F42" i="2"/>
  <c r="K39" i="2"/>
  <c r="H38" i="2"/>
  <c r="G38" i="2"/>
  <c r="F38" i="2"/>
  <c r="K35" i="2"/>
  <c r="H34" i="2"/>
  <c r="G34" i="2"/>
  <c r="F34" i="2"/>
  <c r="K31" i="2"/>
  <c r="H30" i="2"/>
  <c r="G30" i="2"/>
  <c r="F30" i="2"/>
  <c r="K27" i="2"/>
  <c r="H26" i="2"/>
  <c r="G26" i="2"/>
  <c r="F26" i="2"/>
  <c r="K23" i="2"/>
  <c r="H22" i="2"/>
  <c r="G22" i="2"/>
  <c r="F22" i="2"/>
  <c r="K19" i="2"/>
  <c r="H18" i="2"/>
  <c r="G18" i="2"/>
  <c r="F18" i="2"/>
  <c r="K15" i="2"/>
  <c r="H14" i="2"/>
  <c r="G14" i="2"/>
  <c r="F14" i="2"/>
  <c r="K11" i="2"/>
  <c r="H10" i="2"/>
  <c r="G10" i="2"/>
  <c r="F10" i="2"/>
  <c r="C4" i="2"/>
  <c r="H3" i="2"/>
  <c r="C3" i="2"/>
  <c r="H2" i="2"/>
  <c r="C2" i="2"/>
  <c r="K94" i="1"/>
  <c r="H94" i="1"/>
  <c r="I94" i="1" s="1"/>
  <c r="I93" i="1" s="1"/>
  <c r="K92" i="1"/>
  <c r="H92" i="1"/>
  <c r="I92" i="1" s="1"/>
  <c r="K91" i="1"/>
  <c r="H91" i="1"/>
  <c r="I91" i="1" s="1"/>
  <c r="K90" i="1"/>
  <c r="H90" i="1"/>
  <c r="I90" i="1" s="1"/>
  <c r="K87" i="1"/>
  <c r="H87" i="1"/>
  <c r="I87" i="1" s="1"/>
  <c r="I86" i="1" s="1"/>
  <c r="K85" i="1"/>
  <c r="H85" i="1"/>
  <c r="I85" i="1" s="1"/>
  <c r="K84" i="1"/>
  <c r="H84" i="1"/>
  <c r="I84" i="1" s="1"/>
  <c r="K83" i="1"/>
  <c r="H83" i="1"/>
  <c r="I83" i="1" s="1"/>
  <c r="K81" i="1"/>
  <c r="H81" i="1"/>
  <c r="I81" i="1" s="1"/>
  <c r="K80" i="1"/>
  <c r="H80" i="1"/>
  <c r="I80" i="1" s="1"/>
  <c r="K77" i="1"/>
  <c r="H77" i="1"/>
  <c r="I77" i="1" s="1"/>
  <c r="K76" i="1"/>
  <c r="H76" i="1"/>
  <c r="I76" i="1" s="1"/>
  <c r="K74" i="1"/>
  <c r="H74" i="1"/>
  <c r="I74" i="1" s="1"/>
  <c r="K73" i="1"/>
  <c r="H73" i="1"/>
  <c r="I73" i="1" s="1"/>
  <c r="K72" i="1"/>
  <c r="H72" i="1"/>
  <c r="I72" i="1" s="1"/>
  <c r="K71" i="1"/>
  <c r="H71" i="1"/>
  <c r="I71" i="1" s="1"/>
  <c r="K68" i="1"/>
  <c r="H68" i="1"/>
  <c r="I68" i="1" s="1"/>
  <c r="K67" i="1"/>
  <c r="H67" i="1"/>
  <c r="I67" i="1" s="1"/>
  <c r="K66" i="1"/>
  <c r="H66" i="1"/>
  <c r="I66" i="1" s="1"/>
  <c r="K65" i="1"/>
  <c r="H65" i="1"/>
  <c r="I65" i="1" s="1"/>
  <c r="K64" i="1"/>
  <c r="H64" i="1"/>
  <c r="I64" i="1" s="1"/>
  <c r="K62" i="1"/>
  <c r="H62" i="1"/>
  <c r="I62" i="1" s="1"/>
  <c r="K61" i="1"/>
  <c r="H61" i="1"/>
  <c r="I61" i="1" s="1"/>
  <c r="K60" i="1"/>
  <c r="H60" i="1"/>
  <c r="I60" i="1" s="1"/>
  <c r="K59" i="1"/>
  <c r="H59" i="1"/>
  <c r="I59" i="1" s="1"/>
  <c r="K58" i="1"/>
  <c r="H58" i="1"/>
  <c r="I58" i="1" s="1"/>
  <c r="K57" i="1"/>
  <c r="H57" i="1"/>
  <c r="I57" i="1" s="1"/>
  <c r="K55" i="1"/>
  <c r="H55" i="1"/>
  <c r="I55" i="1" s="1"/>
  <c r="K54" i="1"/>
  <c r="H54" i="1"/>
  <c r="I54" i="1" s="1"/>
  <c r="K53" i="1"/>
  <c r="H53" i="1"/>
  <c r="I53" i="1" s="1"/>
  <c r="K52" i="1"/>
  <c r="H52" i="1"/>
  <c r="I52" i="1" s="1"/>
  <c r="K50" i="1"/>
  <c r="H50" i="1"/>
  <c r="I50" i="1" s="1"/>
  <c r="K49" i="1"/>
  <c r="H49" i="1"/>
  <c r="I49" i="1" s="1"/>
  <c r="K48" i="1"/>
  <c r="H48" i="1"/>
  <c r="I48" i="1" s="1"/>
  <c r="K47" i="1"/>
  <c r="H47" i="1"/>
  <c r="I47" i="1" s="1"/>
  <c r="K46" i="1"/>
  <c r="H46" i="1"/>
  <c r="I46" i="1" s="1"/>
  <c r="K45" i="1"/>
  <c r="H45" i="1"/>
  <c r="I45" i="1" s="1"/>
  <c r="K44" i="1"/>
  <c r="H44" i="1"/>
  <c r="I44" i="1" s="1"/>
  <c r="K43" i="1"/>
  <c r="H43" i="1"/>
  <c r="I43" i="1" s="1"/>
  <c r="K41" i="1"/>
  <c r="H41" i="1"/>
  <c r="I41" i="1" s="1"/>
  <c r="K40" i="1"/>
  <c r="H40" i="1"/>
  <c r="I40" i="1" s="1"/>
  <c r="K39" i="1"/>
  <c r="H39" i="1"/>
  <c r="I39" i="1" s="1"/>
  <c r="K38" i="1"/>
  <c r="H38" i="1"/>
  <c r="I38" i="1" s="1"/>
  <c r="K37" i="1"/>
  <c r="H37" i="1"/>
  <c r="I37" i="1" s="1"/>
  <c r="K36" i="1"/>
  <c r="H36" i="1"/>
  <c r="I36" i="1" s="1"/>
  <c r="K35" i="1"/>
  <c r="H35" i="1"/>
  <c r="I35" i="1" s="1"/>
  <c r="K34" i="1"/>
  <c r="H34" i="1"/>
  <c r="I34" i="1" s="1"/>
  <c r="K31" i="1"/>
  <c r="H31" i="1"/>
  <c r="I31" i="1" s="1"/>
  <c r="K30" i="1"/>
  <c r="H30" i="1"/>
  <c r="I30" i="1" s="1"/>
  <c r="I29" i="1" s="1"/>
  <c r="K28" i="1"/>
  <c r="H28" i="1"/>
  <c r="I28" i="1" s="1"/>
  <c r="K26" i="1"/>
  <c r="H26" i="1"/>
  <c r="I26" i="1" s="1"/>
  <c r="I25" i="1" s="1"/>
  <c r="K24" i="1"/>
  <c r="H24" i="1"/>
  <c r="I24" i="1" s="1"/>
  <c r="K23" i="1"/>
  <c r="H23" i="1"/>
  <c r="I23" i="1" s="1"/>
  <c r="I22" i="1" s="1"/>
  <c r="K21" i="1"/>
  <c r="H21" i="1"/>
  <c r="I21" i="1" s="1"/>
  <c r="I20" i="1" s="1"/>
  <c r="K19" i="1"/>
  <c r="H19" i="1"/>
  <c r="I19" i="1" s="1"/>
  <c r="K18" i="1"/>
  <c r="H18" i="1"/>
  <c r="I18" i="1" s="1"/>
  <c r="K16" i="1"/>
  <c r="H16" i="1"/>
  <c r="I16" i="1" s="1"/>
  <c r="K15" i="1"/>
  <c r="H15" i="1"/>
  <c r="I15" i="1" s="1"/>
  <c r="K13" i="1"/>
  <c r="H13" i="1"/>
  <c r="I13" i="1" s="1"/>
  <c r="I12" i="1" s="1"/>
  <c r="K9" i="1"/>
  <c r="H9" i="1"/>
  <c r="I9" i="1" s="1"/>
  <c r="I8" i="1" s="1"/>
  <c r="I7" i="1" s="1"/>
  <c r="H21" i="2" l="1"/>
  <c r="H20" i="2" s="1"/>
  <c r="G21" i="2"/>
  <c r="G20" i="2" s="1"/>
  <c r="F21" i="2"/>
  <c r="F37" i="2"/>
  <c r="G37" i="2"/>
  <c r="G36" i="2" s="1"/>
  <c r="H37" i="2"/>
  <c r="H36" i="2" s="1"/>
  <c r="H17" i="2"/>
  <c r="H16" i="2" s="1"/>
  <c r="G17" i="2"/>
  <c r="G16" i="2" s="1"/>
  <c r="F17" i="2"/>
  <c r="G33" i="2"/>
  <c r="G32" i="2" s="1"/>
  <c r="G29" i="2"/>
  <c r="G28" i="2" s="1"/>
  <c r="F29" i="2"/>
  <c r="F33" i="2"/>
  <c r="H25" i="2"/>
  <c r="H24" i="2" s="1"/>
  <c r="G25" i="2"/>
  <c r="G24" i="2" s="1"/>
  <c r="F25" i="2"/>
  <c r="F40" i="2"/>
  <c r="H33" i="2"/>
  <c r="H32" i="2" s="1"/>
  <c r="G41" i="2"/>
  <c r="G40" i="2" s="1"/>
  <c r="F13" i="2"/>
  <c r="H41" i="2"/>
  <c r="H40" i="2" s="1"/>
  <c r="G13" i="2"/>
  <c r="G12" i="2" s="1"/>
  <c r="I14" i="1"/>
  <c r="I70" i="1"/>
  <c r="I27" i="1"/>
  <c r="I51" i="1"/>
  <c r="I17" i="1"/>
  <c r="I11" i="1" s="1"/>
  <c r="I10" i="1" s="1"/>
  <c r="I6" i="1" s="1"/>
  <c r="I89" i="1"/>
  <c r="I88" i="1" s="1"/>
  <c r="I82" i="1"/>
  <c r="I63" i="1"/>
  <c r="I79" i="1"/>
  <c r="I78" i="1" s="1"/>
  <c r="I96" i="1"/>
  <c r="I33" i="1"/>
  <c r="I75" i="1"/>
  <c r="I69" i="1" s="1"/>
  <c r="I42" i="1"/>
  <c r="I56" i="1"/>
  <c r="D8" i="2" l="1"/>
  <c r="D9" i="2" s="1"/>
  <c r="G9" i="2" s="1"/>
  <c r="G8" i="2" s="1"/>
  <c r="D9" i="3"/>
  <c r="F9" i="2"/>
  <c r="H9" i="2"/>
  <c r="H8" i="2" s="1"/>
  <c r="H45" i="2" s="1"/>
  <c r="F12" i="2"/>
  <c r="I13" i="2"/>
  <c r="F24" i="2"/>
  <c r="I25" i="2"/>
  <c r="I21" i="2"/>
  <c r="F20" i="2"/>
  <c r="G45" i="2"/>
  <c r="F8" i="2"/>
  <c r="I9" i="2"/>
  <c r="I37" i="2"/>
  <c r="F36" i="2"/>
  <c r="I17" i="2"/>
  <c r="F16" i="2"/>
  <c r="F32" i="2"/>
  <c r="I33" i="2"/>
  <c r="I41" i="2"/>
  <c r="F28" i="2"/>
  <c r="I29" i="2"/>
  <c r="I32" i="1"/>
  <c r="I98" i="1" s="1"/>
  <c r="I97" i="1" s="1"/>
  <c r="D18" i="3" l="1"/>
  <c r="E9" i="3"/>
  <c r="I28" i="2"/>
  <c r="K28" i="2" s="1"/>
  <c r="K29" i="2"/>
  <c r="I16" i="2"/>
  <c r="K16" i="2" s="1"/>
  <c r="K17" i="2"/>
  <c r="F45" i="2"/>
  <c r="I32" i="2"/>
  <c r="K32" i="2" s="1"/>
  <c r="K33" i="2"/>
  <c r="I36" i="2"/>
  <c r="K36" i="2" s="1"/>
  <c r="K37" i="2"/>
  <c r="I24" i="2"/>
  <c r="K24" i="2" s="1"/>
  <c r="K25" i="2"/>
  <c r="K41" i="2"/>
  <c r="I40" i="2"/>
  <c r="K40" i="2" s="1"/>
  <c r="I8" i="2"/>
  <c r="K9" i="2"/>
  <c r="I20" i="2"/>
  <c r="K20" i="2" s="1"/>
  <c r="K21" i="2"/>
  <c r="K13" i="2"/>
  <c r="I12" i="2"/>
  <c r="K12" i="2" s="1"/>
  <c r="E10" i="3" l="1"/>
  <c r="E11" i="3"/>
  <c r="E18" i="3"/>
  <c r="E16" i="3"/>
  <c r="E13" i="3"/>
  <c r="E14" i="3"/>
  <c r="E15" i="3"/>
  <c r="E17" i="3"/>
  <c r="E12" i="3"/>
  <c r="I45" i="2"/>
  <c r="K8" i="2"/>
  <c r="F47" i="2"/>
  <c r="G47" i="2" s="1"/>
  <c r="H47" i="2" s="1"/>
  <c r="F46" i="2"/>
  <c r="F48" i="2" l="1"/>
  <c r="G46" i="2"/>
  <c r="H46" i="2"/>
  <c r="I46" i="2" l="1"/>
  <c r="G48" i="2"/>
  <c r="H48" i="2" s="1"/>
</calcChain>
</file>

<file path=xl/sharedStrings.xml><?xml version="1.0" encoding="utf-8"?>
<sst xmlns="http://schemas.openxmlformats.org/spreadsheetml/2006/main" count="443" uniqueCount="275">
  <si>
    <t>Obra</t>
  </si>
  <si>
    <t>Bancos</t>
  </si>
  <si>
    <t>B.D.I.</t>
  </si>
  <si>
    <t>ESCADA SEDE 1 - 2026 - NÃO DESONERADO</t>
  </si>
  <si>
    <t>SINAPI - 04/2026 - Distrito Federal</t>
  </si>
  <si>
    <t>20,94%</t>
  </si>
  <si>
    <t>Orçamento Sintético - NÃO DESONERADO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</si>
  <si>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</si>
  <si>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</si>
  <si>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</si>
  <si>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</si>
  <si>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</si>
  <si>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</si>
  <si>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</si>
  <si>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</si>
  <si>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</si>
  <si>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 </t>
  </si>
  <si>
    <t>SERVIÇOS PRELIMINARES</t>
  </si>
  <si>
    <t/>
  </si>
  <si>
    <t xml:space="preserve"> 1.1 </t>
  </si>
  <si>
    <t>CANTEIRO DE OBRA</t>
  </si>
  <si>
    <t xml:space="preserve"> 1.1.1 </t>
  </si>
  <si>
    <t>Escritórios</t>
  </si>
  <si>
    <t xml:space="preserve"> 1.1.1.1 </t>
  </si>
  <si>
    <t xml:space="preserve"> 00010776 </t>
  </si>
  <si>
    <t>SINAPI</t>
  </si>
  <si>
    <t>LOCACAO DE CONTAINER 2,30 X 6,00 M, ALT. 2,50 M, PARA ESCRITORIO, SEM DIVISORIAS INTERNAS E SEM SANITARIO (NAO INCLUI MOBILIZACAO/DESMOBILIZACAO)</t>
  </si>
  <si>
    <t>MES</t>
  </si>
  <si>
    <t xml:space="preserve"> 1.2 </t>
  </si>
  <si>
    <t>LIGAÇÃO PROVISÓRIAS</t>
  </si>
  <si>
    <t xml:space="preserve"> 1.2.1 </t>
  </si>
  <si>
    <t>ENERGIA ELÉTRICA</t>
  </si>
  <si>
    <t xml:space="preserve"> 1.2.1.1 </t>
  </si>
  <si>
    <t>Eletrodutos</t>
  </si>
  <si>
    <t xml:space="preserve"> 1.2.1.1.1 </t>
  </si>
  <si>
    <t xml:space="preserve"> 97668 </t>
  </si>
  <si>
    <t>ELETRODUTO FLEXÍVEL CORRUGADO, PEAD, DN 63 (2"), PARA REDE ENTERRADA DE DISTRIBUIÇÃO DE ENERGIA ELÉTRICA - FORNECIMENTO E INSTALAÇÃO. AF_12/2021</t>
  </si>
  <si>
    <t>M</t>
  </si>
  <si>
    <t xml:space="preserve"> 1.2.1.2 </t>
  </si>
  <si>
    <t>Cabos</t>
  </si>
  <si>
    <t xml:space="preserve"> 1.2.1.2.1 </t>
  </si>
  <si>
    <t xml:space="preserve"> 91931 </t>
  </si>
  <si>
    <t>CABO DE COBRE FLEXÍVEL ISOLADO, 6 MM², ANTI-CHAMA 0,6/1,0 KV, PARA CIRCUITOS TERMINAIS - FORNECIMENTO E INSTALAÇÃO. AF_03/2023</t>
  </si>
  <si>
    <t xml:space="preserve"> 1.2.1.2.2 </t>
  </si>
  <si>
    <t xml:space="preserve"> 91933 </t>
  </si>
  <si>
    <t>CABO DE COBRE FLEXÍVEL ISOLADO, 10 MM², ANTI-CHAMA 0,6/1,0 KV, PARA CIRCUITOS TERMINAIS - FORNECIMENTO E INSTALAÇÃO. AF_03/2023</t>
  </si>
  <si>
    <t xml:space="preserve"> 1.2.1.3 </t>
  </si>
  <si>
    <t>Acessórios</t>
  </si>
  <si>
    <t xml:space="preserve"> 1.2.1.3.1 </t>
  </si>
  <si>
    <t xml:space="preserve"> 101871 </t>
  </si>
  <si>
    <t>QUADRO DE DISTRIBUIÇÃO DE LUZ EM PVC PARA 4 DISJUNTORES - FORNECIMENTO E INSTALAÇÃO. AF_07/2025</t>
  </si>
  <si>
    <t>UN</t>
  </si>
  <si>
    <t xml:space="preserve"> 1.2.1.3.2 </t>
  </si>
  <si>
    <t xml:space="preserve"> 106020 </t>
  </si>
  <si>
    <t>DISJUNTOR TRIPOLAR DIN 63A - FORNECIMENTO E INSTALAÇÃO. AF_07/2025</t>
  </si>
  <si>
    <t xml:space="preserve"> 1.3 </t>
  </si>
  <si>
    <t>PROTEÇÃO E SINALIZAÇÃO</t>
  </si>
  <si>
    <t xml:space="preserve"> 1.3.1 </t>
  </si>
  <si>
    <t xml:space="preserve"> 00037524 </t>
  </si>
  <si>
    <t>TELA PLASTICA LARANJA, TIPO TAPUME PARA SINALIZACAO, MALHA RETANGULAR, ROLO 1.20 X 50 M (L X C)</t>
  </si>
  <si>
    <t xml:space="preserve"> 1.4 </t>
  </si>
  <si>
    <t>EQUIPAMENTO</t>
  </si>
  <si>
    <t xml:space="preserve"> 1.4.1 </t>
  </si>
  <si>
    <t xml:space="preserve"> 00020193 </t>
  </si>
  <si>
    <t>LOCACAO DE ANDAIME METALICO TIPO FACHADEIRO, PECAS COM APROXIMADAMENTE 1,20 M DE LARGURA E 2,0 M DE ALTURA, INCLUINDO DIAGONAIS EM X, BARRAS DE LIGACAO, SAPATAS E DEMAIS ITENS NECESSARIOS A MONTAGEM (NAO INCLUI INSTALACAO)</t>
  </si>
  <si>
    <t>M2XMES</t>
  </si>
  <si>
    <t xml:space="preserve"> 1.4.2 </t>
  </si>
  <si>
    <t xml:space="preserve"> 97063 </t>
  </si>
  <si>
    <t>MONTAGEM E DESMONTAGEM DE ANDAIME MODULAR FACHADEIRO, COM PISO METÁLICO, PARA EDIFÍCIOS COM MULTIPLOS PAVIMENTOS (EXCLUSIVE ANDAIME E LIMPEZA). AF_03/2024</t>
  </si>
  <si>
    <t>m²</t>
  </si>
  <si>
    <t xml:space="preserve"> 1.5 </t>
  </si>
  <si>
    <t>TAXAS</t>
  </si>
  <si>
    <t xml:space="preserve"> 1.5.1 </t>
  </si>
  <si>
    <t xml:space="preserve"> CPU-0307-54 </t>
  </si>
  <si>
    <t>Próprio</t>
  </si>
  <si>
    <t>ART - ANOTAÇÃO DE RESPONSABILIDADE TÉCNICA</t>
  </si>
  <si>
    <t xml:space="preserve"> 1.6 </t>
  </si>
  <si>
    <t>PLACA DE OBRA</t>
  </si>
  <si>
    <t xml:space="preserve"> 1.6.1 </t>
  </si>
  <si>
    <t xml:space="preserve"> 103689 </t>
  </si>
  <si>
    <t>ORSE</t>
  </si>
  <si>
    <t>Placa de obra em chapa aço galvanizado, instalada - Rev 02_01/2022</t>
  </si>
  <si>
    <t>DEMOLIÇÃO/REMOÇÃO</t>
  </si>
  <si>
    <t xml:space="preserve"> 2.1 </t>
  </si>
  <si>
    <t xml:space="preserve"> 97622 </t>
  </si>
  <si>
    <t>DEMOLIÇÃO DE ALVENARIA DE BLOCO FURADO, DE FORMA MANUAL, SEM REAPROVEITAMENTO. AF_09/2023</t>
  </si>
  <si>
    <t>m³</t>
  </si>
  <si>
    <t xml:space="preserve"> 2.2 </t>
  </si>
  <si>
    <t xml:space="preserve"> 97645 </t>
  </si>
  <si>
    <t>REMOÇÃO DE JANELAS, DE FORMA MANUAL, SEM REAPROVEITAMENTO. AF_09/2023</t>
  </si>
  <si>
    <t>FUNDAÇÕES</t>
  </si>
  <si>
    <t xml:space="preserve"> 3.1 </t>
  </si>
  <si>
    <t>Blocos</t>
  </si>
  <si>
    <t xml:space="preserve"> 3.1.1 </t>
  </si>
  <si>
    <t xml:space="preserve"> 96523 </t>
  </si>
  <si>
    <t>ESCAVAÇÃO MANUAL PARA BLOCO DE COROAMENTO OU SAPATA (INCLUINDO ESCAVAÇÃO PARA COLOCAÇÃO DE FÔRMAS). AF_01/2024</t>
  </si>
  <si>
    <t xml:space="preserve"> 3.1.2 </t>
  </si>
  <si>
    <t xml:space="preserve"> 96545 </t>
  </si>
  <si>
    <t>ARMAÇÃO DE BLOCO UTILIZANDO AÇO CA-50 DE 8 MM - MONTAGEM. AF_01/2024</t>
  </si>
  <si>
    <t>KG</t>
  </si>
  <si>
    <t xml:space="preserve"> 3.1.3 </t>
  </si>
  <si>
    <t xml:space="preserve"> 96546 </t>
  </si>
  <si>
    <t>ARMAÇÃO DE BLOCO UTILIZANDO AÇO CA-50 DE 10 MM - MONTAGEM. AF_01/2024</t>
  </si>
  <si>
    <t xml:space="preserve"> 3.1.4 </t>
  </si>
  <si>
    <t xml:space="preserve"> 104920 </t>
  </si>
  <si>
    <t>ARMAÇÃO DE BLOCO, SAPATA ISOLADA, VIGA BALDRAME E SAPATA CORRIDA UTILIZANDO AÇO CA-50 DE 12,5 MM - MONTAGEM. AF_01/2024</t>
  </si>
  <si>
    <t xml:space="preserve"> 3.1.5 </t>
  </si>
  <si>
    <t xml:space="preserve"> 96557 </t>
  </si>
  <si>
    <t>CONCRETAGEM DE BLOCO DE COROAMENTO OU VIGA BALDRAME, FCK 30 MPA, COM USO DE BOMBA - LANÇAMENTO, ADENSAMENTO E ACABAMENTO. AF_01/2024</t>
  </si>
  <si>
    <t xml:space="preserve"> 3.1.6 </t>
  </si>
  <si>
    <t xml:space="preserve"> 96531 </t>
  </si>
  <si>
    <t>FABRICAÇÃO, MONTAGEM E DESMONTAGEM DE FÔRMA PARA BLOCO DE COROAMENTO, EM MADEIRA SERRADA, E=25 MM, 2 UTILIZAÇÕES. AF_01/2024</t>
  </si>
  <si>
    <t xml:space="preserve"> 3.1.7 </t>
  </si>
  <si>
    <t xml:space="preserve"> 96622 </t>
  </si>
  <si>
    <t>LASTRO COM MATERIAL GRANULAR, APLICADO EM PISOS OU LAJES SOBRE SOLO, ESPESSURA DE *5 CM*. AF_01/2024</t>
  </si>
  <si>
    <t xml:space="preserve"> 3.1.8 </t>
  </si>
  <si>
    <t xml:space="preserve"> 98557 </t>
  </si>
  <si>
    <t>IMPERMEABILIZAÇÃO DE SUPERFÍCIE COM EMULSÃO ASFÁLTICA, 2 DEMÃOS. AF_09/2023</t>
  </si>
  <si>
    <t xml:space="preserve"> 3.2 </t>
  </si>
  <si>
    <t>Vigas</t>
  </si>
  <si>
    <t xml:space="preserve"> 3.2.1 </t>
  </si>
  <si>
    <t xml:space="preserve"> 96527 </t>
  </si>
  <si>
    <t>ESCAVAÇÃO MANUAL PARA VIGA BALDRAME OU SAPATA CORRIDA (INCLUINDO ESCAVAÇÃO PARA COLOCAÇÃO DE FÔRMAS). AF_01/2024</t>
  </si>
  <si>
    <t xml:space="preserve"> 3.2.2 </t>
  </si>
  <si>
    <t xml:space="preserve"> 3.2.3 </t>
  </si>
  <si>
    <t xml:space="preserve"> 3.2.4 </t>
  </si>
  <si>
    <t xml:space="preserve"> 92265 </t>
  </si>
  <si>
    <t>FABRICAÇÃO DE FÔRMA PARA VIGAS, EM CHAPA DE MADEIRA COMPENSADA RESINADA, E = 17 MM. AF_09/2020</t>
  </si>
  <si>
    <t xml:space="preserve"> 3.2.5 </t>
  </si>
  <si>
    <t xml:space="preserve"> 3.2.6 </t>
  </si>
  <si>
    <t xml:space="preserve"> 104917 </t>
  </si>
  <si>
    <t>ARMAÇÃO DE SAPATA ISOLADA, VIGA BALDRAME E SAPATA CORRIDA UTILIZANDO AÇO CA-50 DE 6,3 MM - MONTAGEM. AF_01/2024</t>
  </si>
  <si>
    <t xml:space="preserve"> 3.2.7 </t>
  </si>
  <si>
    <t xml:space="preserve"> 104919 </t>
  </si>
  <si>
    <t>ARMAÇÃO DE SAPATA ISOLADA, VIGA BALDRAME E SAPATA CORRIDA UTILIZANDO AÇO CA-50 DE 10 MM - MONTAGEM. AF_01/2024</t>
  </si>
  <si>
    <t xml:space="preserve"> 3.2.8 </t>
  </si>
  <si>
    <t xml:space="preserve"> 3.3 </t>
  </si>
  <si>
    <t>Estaca</t>
  </si>
  <si>
    <t xml:space="preserve"> 3.3.1 </t>
  </si>
  <si>
    <t xml:space="preserve"> ED-29802 </t>
  </si>
  <si>
    <t>SETOP</t>
  </si>
  <si>
    <t>PERFURAÇÃO MECÂNICA DE ESTACA TIPO TRADO ROTATIVO, INCLUSIVE AFASTAMENTO LATERAL, EXCLUSIVE ARMAÇÃO, CONCRETO ESTRUTURAL, TRANSPORTE E RETIRADA DO MATERIAL ESCAVADO</t>
  </si>
  <si>
    <t xml:space="preserve"> 3.3.2 </t>
  </si>
  <si>
    <t xml:space="preserve"> 95584 </t>
  </si>
  <si>
    <t>MONTAGEM DE ARMADURA TRANSVERSAL DE ESTACAS DE SEÇÃO CIRCULAR, DIÂMETRO = 6,30 MM. AF_09/2021_PS</t>
  </si>
  <si>
    <t xml:space="preserve"> 3.3.3 </t>
  </si>
  <si>
    <t xml:space="preserve"> 95578 </t>
  </si>
  <si>
    <t>MONTAGEM DE ARMADURA DE ESTACAS, DIÂMETRO = 12,5 MM. AF_09/2021_PS</t>
  </si>
  <si>
    <t xml:space="preserve"> 3.3.4 </t>
  </si>
  <si>
    <t xml:space="preserve"> 96558 </t>
  </si>
  <si>
    <t>CONCRETAGEM DE SAPATA, FCK 30 MPA, COM USO DE BOMBA - LANÇAMENTO, ADENSAMENTO E ACABAMENTO. AF_01/2024</t>
  </si>
  <si>
    <t>ESTRUTURA METÁLICA</t>
  </si>
  <si>
    <t xml:space="preserve"> 4.1 </t>
  </si>
  <si>
    <t xml:space="preserve"> CPU-0307-72 </t>
  </si>
  <si>
    <t>VIGA METÁLICA EM PERFIL LAMINADO OU SOLDADO EM AÇO ESTRUTURAL, COM CONEXÕES SOLDADAS, INCLUSOS MÃO DE OBRA, TRANSPORTE E IÇAMENTO UTILIZANDO GUINDASTE - FORNECIMENTO E INSTALAÇÃO_Refência_SINAPI (100764)_12/2024</t>
  </si>
  <si>
    <t xml:space="preserve"> 4.2 </t>
  </si>
  <si>
    <t xml:space="preserve"> CPU-0307-73 </t>
  </si>
  <si>
    <t>PILAR METÁLICO PERFIL LAMINADO OU SOLDADO EM AÇO ESTRUTURAL, COM CONEXÕES SOLDADAS, INCLUSOS MÃO DE OBRA, TRANSPORTE E IÇAMENTO UTILIZANDO GUINDASTE - FORNECIMENTO E INSTALAÇÃO_Refência_SINAPI (100766)_12/2024</t>
  </si>
  <si>
    <t xml:space="preserve"> 4.3 </t>
  </si>
  <si>
    <t xml:space="preserve"> 00001337 </t>
  </si>
  <si>
    <t>CHAPA DE ACO XADREZ PARA PISOS, E = 1/4" (6,30 MM) 54,53 KG/M2</t>
  </si>
  <si>
    <t xml:space="preserve"> 4.4 </t>
  </si>
  <si>
    <t xml:space="preserve"> CPU-0307-91 </t>
  </si>
  <si>
    <t>GUARDA-CORPO DE AÇO GALVANIZADO 1,05M, MONTANTES TUBULARES DE 60x40x2,0mm ESPAÇADOS DE 1,00M, CORRIMÃO  DE 1.3/8", GRADIL EM TELA ARTÍSTICA DE 1", FIO 12 (Ref SINAPI 106213)</t>
  </si>
  <si>
    <t xml:space="preserve"> 4.5 </t>
  </si>
  <si>
    <t xml:space="preserve"> 99855 </t>
  </si>
  <si>
    <t>CORRIMÃO SIMPLES FIXADO EM PAREDE, DIÂMETRO EXTERNO = 1 1/2", EM AÇO GALVANIZADO. AF_10/2025_PS</t>
  </si>
  <si>
    <t xml:space="preserve"> 4.6 </t>
  </si>
  <si>
    <t xml:space="preserve"> CPU-0307-92 </t>
  </si>
  <si>
    <t>CHAPA DE ACO #14 (2,00mm) SOBRE VALA (Ref.: SNAPI 84126)</t>
  </si>
  <si>
    <t xml:space="preserve"> 4.7 </t>
  </si>
  <si>
    <t>Base de Placas e Ancoragens</t>
  </si>
  <si>
    <t xml:space="preserve"> 4.7.1 </t>
  </si>
  <si>
    <t xml:space="preserve"> CPU-0307-86 </t>
  </si>
  <si>
    <t>BASE PARA FIXACAO TIPO ANCORAGENS TIPO 1 (600)</t>
  </si>
  <si>
    <t xml:space="preserve"> 4.7.2 </t>
  </si>
  <si>
    <t xml:space="preserve"> CPU-0307-90 </t>
  </si>
  <si>
    <t>BASE PARA FIXACAO TIPO ANCORAGENS TIPO 2 (602)</t>
  </si>
  <si>
    <t xml:space="preserve"> 4.7.3 </t>
  </si>
  <si>
    <t xml:space="preserve"> CPU-0307-87 </t>
  </si>
  <si>
    <t>TIPO 1 BASE PARA FIXACAO DE PILAR_SBC 100305</t>
  </si>
  <si>
    <t xml:space="preserve"> 4.7.4 </t>
  </si>
  <si>
    <t xml:space="preserve"> CPU-0307-88 </t>
  </si>
  <si>
    <t>TIPO 2 BASE PARA FIXACAO DE PILAR_SBC 100305</t>
  </si>
  <si>
    <t xml:space="preserve"> 4.7.5 </t>
  </si>
  <si>
    <t xml:space="preserve"> CPU-0307-89 </t>
  </si>
  <si>
    <t>TIPO 3 BASE PARA FIXACAO DE PILAR_SBC 100305</t>
  </si>
  <si>
    <t>VEDAÇÃO</t>
  </si>
  <si>
    <t xml:space="preserve"> 5.1 </t>
  </si>
  <si>
    <t>PAREDE</t>
  </si>
  <si>
    <t xml:space="preserve"> 5.1.1 </t>
  </si>
  <si>
    <t xml:space="preserve"> 103342 </t>
  </si>
  <si>
    <t>ALVENARIA DE VEDAÇÃO DE BLOCOS VAZADOS DE CONCRETO DE 14X19X29 CM (ESPESSURA 14 CM) E ARGAMASSA DE ASSENTAMENTO COM PREPARO EM BETONEIRA. AF_12/2021</t>
  </si>
  <si>
    <t xml:space="preserve"> 5.1.2 </t>
  </si>
  <si>
    <t xml:space="preserve"> 87879 </t>
  </si>
  <si>
    <t>CHAPISCO APLICADO EM ALVENARIAS E ESTRUTURAS DE CONCRETO INTERNAS, COM COLHER DE PEDREIRO. ARGAMASSA TRAÇO 1:3 COM PREPARO EM BETONEIRA 400L. AF_10/2022</t>
  </si>
  <si>
    <t xml:space="preserve"> 5.1.3 </t>
  </si>
  <si>
    <t xml:space="preserve"> 87894 </t>
  </si>
  <si>
    <t>CHAPISCO APLICADO EM ALVENARIA (SEM PRESENÇA DE VÃOS) E ESTRUTURAS DE CONCRETO DE FACHADA, COM COLHER DE PEDREIRO. ARGAMASSA TRAÇO 1:3 COM PREPARO EM BETONEIRA 400L. AF_10/2022</t>
  </si>
  <si>
    <t xml:space="preserve"> 5.1.4 </t>
  </si>
  <si>
    <t xml:space="preserve"> 104233 </t>
  </si>
  <si>
    <t>EMBOÇO OU MASSA ÚNICA EM ARGAMASSA TRAÇO 1:2:8, PREPARO MECÂNICA COM BETONEIRA 400 L, APLICADA MANUALMENTE EM PANOS DE FACHADA SEM PRESENÇA DE VÃOS, ESPESSURA DE 25 MM, ACESSO POR ANDAIME. AF_08/2022</t>
  </si>
  <si>
    <t xml:space="preserve"> 5.2 </t>
  </si>
  <si>
    <t>PORTAS</t>
  </si>
  <si>
    <t xml:space="preserve"> 5.2.1 </t>
  </si>
  <si>
    <t xml:space="preserve"> 90838 </t>
  </si>
  <si>
    <t>PORTA CORTA-FOGO 90X210X4CM - FORNECIMENTO E INSTALAÇÃO. AF_10/2025</t>
  </si>
  <si>
    <t xml:space="preserve"> 5.2.2 </t>
  </si>
  <si>
    <t xml:space="preserve"> 105024 </t>
  </si>
  <si>
    <t>VERGA MOLDADA IN LOCO EM CONCRETO, ESPESSURA DE *10* CM. AF_03/2024</t>
  </si>
  <si>
    <t>PINTURA</t>
  </si>
  <si>
    <t xml:space="preserve"> 6.1 </t>
  </si>
  <si>
    <t>ESTRUTURA</t>
  </si>
  <si>
    <t xml:space="preserve"> 6.1.1 </t>
  </si>
  <si>
    <t xml:space="preserve"> 100720 </t>
  </si>
  <si>
    <t>PINTURA COM TINTA ALQUÍDICA DE FUNDO (TIPO ZARCÃO) APLICADA A ROLO OU PINCEL SOBRE PERFIL METÁLICO EXECUTADO EM FÁBRICA (POR DEMÃO). AF_01/2020</t>
  </si>
  <si>
    <t xml:space="preserve"> 6.1.2 </t>
  </si>
  <si>
    <t xml:space="preserve"> 100739 </t>
  </si>
  <si>
    <t>PINTURA COM TINTA ALQUÍDICA DE ACABAMENTO (ESMALTE SINTÉTICO ACETINADO) PULVERIZADA SOBRE PERFIL METÁLICO EXECUTADO EM FÁBRICA (POR DEMÃO). AF_01/2020_PE</t>
  </si>
  <si>
    <t xml:space="preserve"> 6.2 </t>
  </si>
  <si>
    <t xml:space="preserve"> 6.2.1 </t>
  </si>
  <si>
    <t xml:space="preserve"> 96132 </t>
  </si>
  <si>
    <t>APLICAÇÃO MANUAL DE MASSA ACRÍLICA EM PANOS DE FACHADA SEM PRESENÇA DE VÃOS, DE EDIFÍCIOS DE MÚLTIPLOS PAVIMENTOS, DUAS DEMÃOS. AF_03/2024</t>
  </si>
  <si>
    <t xml:space="preserve"> 6.2.2 </t>
  </si>
  <si>
    <t xml:space="preserve"> 88497 </t>
  </si>
  <si>
    <t>EMASSAMENTO COM MASSA LÁTEX, APLICAÇÃO EM PAREDE, DUAS DEMÃOS, LIXAMENTO MANUAL. AF_04/2023</t>
  </si>
  <si>
    <t xml:space="preserve"> 6.2.3 </t>
  </si>
  <si>
    <t xml:space="preserve"> 88489 </t>
  </si>
  <si>
    <t>PINTURA LÁTEX ACRÍLICA PREMIUM, APLICAÇÃO MANUAL EM PAREDES, DUAS DEMÃOS. AF_04/2023</t>
  </si>
  <si>
    <t>DIVERSOS</t>
  </si>
  <si>
    <t xml:space="preserve"> 7.1 </t>
  </si>
  <si>
    <t xml:space="preserve"> 94990 </t>
  </si>
  <si>
    <t>EXECUÇÃO DE PASSEIO (CALÇADA) OU PISO DE CONCRETO COM CONCRETO MOLDADO IN LOCO, FEITO EM OBRA, ACABAMENTO CONVENCIONAL, NÃO ARMADO. AF_08/2022</t>
  </si>
  <si>
    <t>SERVIÇOS AUXILIARES E ADMINISTRATIVOS</t>
  </si>
  <si>
    <t xml:space="preserve"> 8.1 </t>
  </si>
  <si>
    <t>ADMINISTRAÇÃO</t>
  </si>
  <si>
    <t xml:space="preserve"> 8.1.1 </t>
  </si>
  <si>
    <t xml:space="preserve"> 93567 </t>
  </si>
  <si>
    <t>ENGENHEIRO CIVIL DE OBRA PLENO COM ENCARGOS COMPLEMENTARES</t>
  </si>
  <si>
    <t xml:space="preserve"> 8.1.2 </t>
  </si>
  <si>
    <t xml:space="preserve"> 100321 </t>
  </si>
  <si>
    <t>TÉCNICO EM SEGURANÇA DO TRABALHO COM ENCARGOS COMPLEMENTARES</t>
  </si>
  <si>
    <t xml:space="preserve"> 8.1.3 </t>
  </si>
  <si>
    <t xml:space="preserve"> 93572 </t>
  </si>
  <si>
    <t>ENCARREGADO GERAL DE OBRAS COM ENCARGOS COMPLEMENTARES</t>
  </si>
  <si>
    <t>LIMPEZA</t>
  </si>
  <si>
    <t xml:space="preserve"> 9.1 </t>
  </si>
  <si>
    <t xml:space="preserve"> CPU-0307-57 </t>
  </si>
  <si>
    <t>ENTULHO CONTAINER - MÊS</t>
  </si>
  <si>
    <t>MÊS</t>
  </si>
  <si>
    <t>Total sem BDI</t>
  </si>
  <si>
    <t>Total do BDI</t>
  </si>
  <si>
    <t>Total Geral</t>
  </si>
  <si>
    <t>CRONOGRAMA FÍSICO - FINANCEIRO</t>
  </si>
  <si>
    <t>Ref.:</t>
  </si>
  <si>
    <t>Data:</t>
  </si>
  <si>
    <t>Serviços</t>
  </si>
  <si>
    <t>Valor (R$)</t>
  </si>
  <si>
    <t>Mês 1</t>
  </si>
  <si>
    <t>Mês 2</t>
  </si>
  <si>
    <t>Mês 3</t>
  </si>
  <si>
    <t>TOTAL</t>
  </si>
  <si>
    <t>P</t>
  </si>
  <si>
    <t>'</t>
  </si>
  <si>
    <t>%</t>
  </si>
  <si>
    <t>TOTAL MENSAL</t>
  </si>
  <si>
    <t>PRECENTUAL MENSAL</t>
  </si>
  <si>
    <t>TOTAL ACUMULADO PREVISTO</t>
  </si>
  <si>
    <t>PERCENTUAL ACUMULADO PREVISTO</t>
  </si>
  <si>
    <t>Endereço:</t>
  </si>
  <si>
    <t>Referência:</t>
  </si>
  <si>
    <t>CÓDIGO</t>
  </si>
  <si>
    <t>ITEM</t>
  </si>
  <si>
    <t>PREÇO NÃO DESONERADO (CUSTO + BDI)</t>
  </si>
  <si>
    <t>Peso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</si>
</sst>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[$-416]mmmm\-yy"/>
    <numFmt numFmtId="165" formatCode="dd/mm/yy"/>
    <numFmt numFmtId="166" formatCode="_-&quot;R$&quot;\ * #,##0.00_-;\-&quot;R$&quot;\ * #,##0.00_-;_-&quot;R$&quot;\ * &quot;-&quot;??_-;_-@"/>
    <numFmt numFmtId="167" formatCode="&quot; R$ &quot;* #,##0.00\ ;&quot;-R$ &quot;* #,##0.00\ ;&quot; R$ &quot;* \-#\ ;@\ "/>
    <numFmt numFmtId="168" formatCode="0.000%"/>
  </numFmts>
  <fonts count="3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name val="Arial"/>
      <family val="1"/>
    </font>
    <font>
      <b/>
      <sz val="11"/>
      <name val="Arial"/>
      <family val="1"/>
    </font>
    <font>
      <sz val="10"/>
      <color rgb="FFFF0000"/>
      <name val="Arial"/>
      <family val="2"/>
      <scheme val="minor"/>
    </font>
    <font>
      <sz val="10"/>
      <color theme="1"/>
      <name val="Arial"/>
      <scheme val="minor"/>
    </font>
    <font>
      <b/>
      <sz val="10"/>
      <name val="Arial"/>
      <family val="1"/>
    </font>
    <font>
      <b/>
      <sz val="14"/>
      <name val="Arial"/>
      <family val="1"/>
    </font>
    <font>
      <sz val="14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i/>
      <sz val="9"/>
      <color rgb="FF000000"/>
      <name val="Calibri"/>
      <family val="2"/>
    </font>
    <font>
      <sz val="9"/>
      <color rgb="FFFF0000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11"/>
      <color theme="1"/>
      <name val="Arial Narrow"/>
      <family val="2"/>
    </font>
    <font>
      <b/>
      <sz val="12"/>
      <color rgb="FF000000"/>
      <name val="Arial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FF"/>
      <name val="Arial Narrow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name val="Arial"/>
      <family val="2"/>
    </font>
    <font>
      <b/>
      <sz val="13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333333"/>
      <name val="Calibri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9999"/>
        <bgColor rgb="FF999999"/>
      </patternFill>
    </fill>
    <fill>
      <patternFill patternType="solid">
        <fgColor rgb="FFFCFCFC"/>
        <bgColor rgb="FFFCFCFC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3" fillId="0" borderId="0"/>
  </cellStyleXfs>
  <cellXfs count="146">
    <xf numFmtId="0" fontId="0" fillId="0" borderId="0" xfId="0"/>
    <xf numFmtId="0" fontId="3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0" fontId="6" fillId="2" borderId="0" xfId="2" applyFont="1" applyFill="1" applyAlignment="1">
      <alignment horizontal="left" vertical="top" wrapText="1"/>
    </xf>
    <xf numFmtId="0" fontId="7" fillId="3" borderId="1" xfId="2" applyFont="1" applyFill="1" applyBorder="1" applyAlignment="1">
      <alignment horizontal="center" wrapText="1"/>
    </xf>
    <xf numFmtId="0" fontId="8" fillId="4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right" vertical="top" wrapText="1"/>
    </xf>
    <xf numFmtId="4" fontId="9" fillId="5" borderId="2" xfId="0" applyNumberFormat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right" vertical="top" wrapText="1"/>
    </xf>
    <xf numFmtId="4" fontId="10" fillId="2" borderId="2" xfId="0" applyNumberFormat="1" applyFont="1" applyFill="1" applyBorder="1" applyAlignment="1">
      <alignment horizontal="right" vertical="top" wrapText="1"/>
    </xf>
    <xf numFmtId="4" fontId="10" fillId="6" borderId="2" xfId="0" applyNumberFormat="1" applyFont="1" applyFill="1" applyBorder="1" applyAlignment="1">
      <alignment horizontal="right" vertical="top" wrapText="1"/>
    </xf>
    <xf numFmtId="0" fontId="10" fillId="6" borderId="2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right" vertical="top" wrapText="1"/>
    </xf>
    <xf numFmtId="4" fontId="9" fillId="5" borderId="2" xfId="0" quotePrefix="1" applyNumberFormat="1" applyFont="1" applyFill="1" applyBorder="1" applyAlignment="1">
      <alignment horizontal="right" vertical="top" wrapText="1"/>
    </xf>
    <xf numFmtId="0" fontId="11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 vertical="top" wrapText="1"/>
    </xf>
    <xf numFmtId="4" fontId="6" fillId="2" borderId="0" xfId="0" applyNumberFormat="1" applyFont="1" applyFill="1" applyAlignment="1">
      <alignment vertical="top" wrapText="1"/>
    </xf>
    <xf numFmtId="0" fontId="6" fillId="2" borderId="0" xfId="2" applyFont="1" applyFill="1" applyAlignment="1">
      <alignment horizontal="center" vertical="top" wrapText="1"/>
    </xf>
    <xf numFmtId="0" fontId="12" fillId="2" borderId="0" xfId="2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4" fontId="6" fillId="2" borderId="0" xfId="0" applyNumberFormat="1" applyFont="1" applyFill="1" applyAlignment="1">
      <alignment horizontal="right" vertical="top" wrapText="1"/>
    </xf>
    <xf numFmtId="0" fontId="11" fillId="2" borderId="0" xfId="2" applyFont="1" applyFill="1" applyAlignment="1">
      <alignment horizontal="center" vertical="top" wrapText="1"/>
    </xf>
    <xf numFmtId="0" fontId="14" fillId="2" borderId="0" xfId="3" applyFont="1" applyFill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/>
    <xf numFmtId="49" fontId="5" fillId="0" borderId="0" xfId="0" applyNumberFormat="1" applyFont="1"/>
    <xf numFmtId="0" fontId="18" fillId="2" borderId="0" xfId="3" applyFont="1" applyFill="1" applyAlignment="1">
      <alignment vertical="center"/>
    </xf>
    <xf numFmtId="0" fontId="19" fillId="2" borderId="0" xfId="3" applyFont="1" applyFill="1" applyAlignment="1">
      <alignment horizontal="center"/>
    </xf>
    <xf numFmtId="0" fontId="12" fillId="0" borderId="0" xfId="3" applyFont="1"/>
    <xf numFmtId="0" fontId="13" fillId="0" borderId="0" xfId="3"/>
    <xf numFmtId="164" fontId="18" fillId="2" borderId="0" xfId="3" applyNumberFormat="1" applyFont="1" applyFill="1" applyAlignment="1">
      <alignment vertical="center"/>
    </xf>
    <xf numFmtId="164" fontId="18" fillId="2" borderId="0" xfId="3" applyNumberFormat="1" applyFont="1" applyFill="1" applyAlignment="1">
      <alignment horizontal="left" vertical="center"/>
    </xf>
    <xf numFmtId="164" fontId="20" fillId="2" borderId="0" xfId="3" applyNumberFormat="1" applyFont="1" applyFill="1" applyAlignment="1">
      <alignment vertical="center"/>
    </xf>
    <xf numFmtId="164" fontId="18" fillId="2" borderId="0" xfId="3" applyNumberFormat="1" applyFont="1" applyFill="1" applyAlignment="1">
      <alignment horizontal="center" vertical="center"/>
    </xf>
    <xf numFmtId="0" fontId="20" fillId="2" borderId="0" xfId="3" applyFont="1" applyFill="1" applyAlignment="1">
      <alignment vertical="center"/>
    </xf>
    <xf numFmtId="164" fontId="20" fillId="2" borderId="0" xfId="3" applyNumberFormat="1" applyFont="1" applyFill="1" applyAlignment="1">
      <alignment horizontal="left" vertical="center"/>
    </xf>
    <xf numFmtId="165" fontId="20" fillId="2" borderId="0" xfId="3" applyNumberFormat="1" applyFont="1" applyFill="1" applyAlignment="1">
      <alignment horizontal="center" vertical="center"/>
    </xf>
    <xf numFmtId="14" fontId="20" fillId="2" borderId="0" xfId="3" applyNumberFormat="1" applyFont="1" applyFill="1" applyAlignment="1">
      <alignment horizontal="left" vertical="center"/>
    </xf>
    <xf numFmtId="49" fontId="20" fillId="2" borderId="0" xfId="3" applyNumberFormat="1" applyFont="1" applyFill="1" applyAlignment="1">
      <alignment horizontal="center" vertical="center"/>
    </xf>
    <xf numFmtId="0" fontId="21" fillId="0" borderId="0" xfId="3" applyFont="1"/>
    <xf numFmtId="164" fontId="18" fillId="2" borderId="0" xfId="3" applyNumberFormat="1" applyFont="1" applyFill="1" applyAlignment="1">
      <alignment horizontal="right" vertical="center"/>
    </xf>
    <xf numFmtId="0" fontId="21" fillId="7" borderId="3" xfId="3" applyFont="1" applyFill="1" applyBorder="1" applyAlignment="1">
      <alignment horizontal="center" vertical="center"/>
    </xf>
    <xf numFmtId="0" fontId="21" fillId="7" borderId="4" xfId="3" applyFont="1" applyFill="1" applyBorder="1" applyAlignment="1">
      <alignment horizontal="center" vertical="center"/>
    </xf>
    <xf numFmtId="0" fontId="21" fillId="7" borderId="5" xfId="3" applyFont="1" applyFill="1" applyBorder="1" applyAlignment="1">
      <alignment horizontal="center" vertical="center"/>
    </xf>
    <xf numFmtId="0" fontId="22" fillId="2" borderId="0" xfId="3" applyFont="1" applyFill="1"/>
    <xf numFmtId="0" fontId="18" fillId="2" borderId="0" xfId="3" applyFont="1" applyFill="1"/>
    <xf numFmtId="0" fontId="22" fillId="2" borderId="6" xfId="3" applyFont="1" applyFill="1" applyBorder="1"/>
    <xf numFmtId="0" fontId="12" fillId="0" borderId="7" xfId="3" applyFont="1" applyBorder="1"/>
    <xf numFmtId="0" fontId="22" fillId="2" borderId="0" xfId="3" applyFont="1" applyFill="1" applyAlignment="1">
      <alignment horizontal="center"/>
    </xf>
    <xf numFmtId="0" fontId="22" fillId="2" borderId="8" xfId="3" applyFont="1" applyFill="1" applyBorder="1"/>
    <xf numFmtId="3" fontId="21" fillId="7" borderId="9" xfId="3" applyNumberFormat="1" applyFont="1" applyFill="1" applyBorder="1" applyAlignment="1">
      <alignment horizontal="center" vertical="center"/>
    </xf>
    <xf numFmtId="4" fontId="21" fillId="7" borderId="10" xfId="3" applyNumberFormat="1" applyFont="1" applyFill="1" applyBorder="1" applyAlignment="1">
      <alignment horizontal="center" vertical="center"/>
    </xf>
    <xf numFmtId="0" fontId="21" fillId="7" borderId="11" xfId="3" applyFont="1" applyFill="1" applyBorder="1" applyAlignment="1">
      <alignment horizontal="center" vertical="center"/>
    </xf>
    <xf numFmtId="4" fontId="21" fillId="7" borderId="11" xfId="3" applyNumberFormat="1" applyFont="1" applyFill="1" applyBorder="1" applyAlignment="1">
      <alignment horizontal="center" vertical="center"/>
    </xf>
    <xf numFmtId="4" fontId="21" fillId="7" borderId="12" xfId="3" applyNumberFormat="1" applyFont="1" applyFill="1" applyBorder="1" applyAlignment="1">
      <alignment horizontal="center" vertical="center"/>
    </xf>
    <xf numFmtId="0" fontId="22" fillId="2" borderId="13" xfId="3" applyFont="1" applyFill="1" applyBorder="1" applyAlignment="1">
      <alignment horizontal="center"/>
    </xf>
    <xf numFmtId="0" fontId="22" fillId="2" borderId="14" xfId="3" applyFont="1" applyFill="1" applyBorder="1"/>
    <xf numFmtId="4" fontId="22" fillId="2" borderId="15" xfId="3" applyNumberFormat="1" applyFont="1" applyFill="1" applyBorder="1" applyAlignment="1">
      <alignment horizontal="center"/>
    </xf>
    <xf numFmtId="0" fontId="22" fillId="2" borderId="16" xfId="3" applyFont="1" applyFill="1" applyBorder="1" applyAlignment="1">
      <alignment horizontal="center"/>
    </xf>
    <xf numFmtId="10" fontId="22" fillId="2" borderId="17" xfId="3" applyNumberFormat="1" applyFont="1" applyFill="1" applyBorder="1" applyAlignment="1">
      <alignment horizontal="center"/>
    </xf>
    <xf numFmtId="0" fontId="22" fillId="2" borderId="19" xfId="3" applyFont="1" applyFill="1" applyBorder="1" applyAlignment="1">
      <alignment horizontal="center"/>
    </xf>
    <xf numFmtId="0" fontId="22" fillId="2" borderId="15" xfId="3" applyFont="1" applyFill="1" applyBorder="1"/>
    <xf numFmtId="0" fontId="22" fillId="2" borderId="15" xfId="3" applyFont="1" applyFill="1" applyBorder="1" applyAlignment="1">
      <alignment horizontal="center"/>
    </xf>
    <xf numFmtId="0" fontId="23" fillId="2" borderId="20" xfId="3" applyFont="1" applyFill="1" applyBorder="1" applyAlignment="1">
      <alignment horizontal="center"/>
    </xf>
    <xf numFmtId="0" fontId="22" fillId="2" borderId="8" xfId="3" applyFont="1" applyFill="1" applyBorder="1" applyAlignment="1">
      <alignment horizontal="center"/>
    </xf>
    <xf numFmtId="0" fontId="18" fillId="2" borderId="0" xfId="3" quotePrefix="1" applyFont="1" applyFill="1"/>
    <xf numFmtId="0" fontId="22" fillId="2" borderId="21" xfId="3" applyFont="1" applyFill="1" applyBorder="1" applyAlignment="1">
      <alignment horizontal="center"/>
    </xf>
    <xf numFmtId="0" fontId="22" fillId="2" borderId="17" xfId="3" applyFont="1" applyFill="1" applyBorder="1"/>
    <xf numFmtId="0" fontId="22" fillId="2" borderId="17" xfId="3" applyFont="1" applyFill="1" applyBorder="1" applyAlignment="1">
      <alignment horizontal="center"/>
    </xf>
    <xf numFmtId="0" fontId="22" fillId="2" borderId="22" xfId="3" applyFont="1" applyFill="1" applyBorder="1" applyAlignment="1">
      <alignment horizontal="center"/>
    </xf>
    <xf numFmtId="10" fontId="22" fillId="2" borderId="0" xfId="3" applyNumberFormat="1" applyFont="1" applyFill="1" applyAlignment="1">
      <alignment horizontal="center"/>
    </xf>
    <xf numFmtId="0" fontId="21" fillId="7" borderId="9" xfId="3" applyFont="1" applyFill="1" applyBorder="1" applyAlignment="1">
      <alignment horizontal="center" vertical="center"/>
    </xf>
    <xf numFmtId="0" fontId="18" fillId="8" borderId="0" xfId="3" applyFont="1" applyFill="1" applyAlignment="1">
      <alignment vertical="center"/>
    </xf>
    <xf numFmtId="49" fontId="22" fillId="2" borderId="13" xfId="3" applyNumberFormat="1" applyFont="1" applyFill="1" applyBorder="1" applyAlignment="1">
      <alignment horizontal="center"/>
    </xf>
    <xf numFmtId="49" fontId="22" fillId="2" borderId="19" xfId="3" applyNumberFormat="1" applyFont="1" applyFill="1" applyBorder="1" applyAlignment="1">
      <alignment horizontal="center"/>
    </xf>
    <xf numFmtId="49" fontId="22" fillId="2" borderId="21" xfId="3" applyNumberFormat="1" applyFont="1" applyFill="1" applyBorder="1" applyAlignment="1">
      <alignment horizontal="center"/>
    </xf>
    <xf numFmtId="4" fontId="22" fillId="2" borderId="24" xfId="3" applyNumberFormat="1" applyFont="1" applyFill="1" applyBorder="1" applyAlignment="1">
      <alignment horizontal="center"/>
    </xf>
    <xf numFmtId="0" fontId="22" fillId="2" borderId="24" xfId="3" applyFont="1" applyFill="1" applyBorder="1" applyAlignment="1">
      <alignment horizontal="center"/>
    </xf>
    <xf numFmtId="0" fontId="22" fillId="2" borderId="25" xfId="3" applyFont="1" applyFill="1" applyBorder="1" applyAlignment="1">
      <alignment horizontal="center"/>
    </xf>
    <xf numFmtId="0" fontId="22" fillId="2" borderId="26" xfId="3" applyFont="1" applyFill="1" applyBorder="1"/>
    <xf numFmtId="0" fontId="22" fillId="2" borderId="26" xfId="3" applyFont="1" applyFill="1" applyBorder="1" applyAlignment="1">
      <alignment horizontal="center"/>
    </xf>
    <xf numFmtId="10" fontId="22" fillId="2" borderId="20" xfId="3" applyNumberFormat="1" applyFont="1" applyFill="1" applyBorder="1" applyAlignment="1">
      <alignment horizontal="center"/>
    </xf>
    <xf numFmtId="0" fontId="21" fillId="7" borderId="11" xfId="3" applyFont="1" applyFill="1" applyBorder="1" applyAlignment="1">
      <alignment vertical="center"/>
    </xf>
    <xf numFmtId="0" fontId="22" fillId="2" borderId="24" xfId="3" applyFont="1" applyFill="1" applyBorder="1"/>
    <xf numFmtId="0" fontId="22" fillId="2" borderId="15" xfId="3" applyFont="1" applyFill="1" applyBorder="1" applyAlignment="1">
      <alignment horizontal="right"/>
    </xf>
    <xf numFmtId="0" fontId="22" fillId="2" borderId="27" xfId="3" applyFont="1" applyFill="1" applyBorder="1" applyAlignment="1">
      <alignment horizontal="center"/>
    </xf>
    <xf numFmtId="166" fontId="22" fillId="2" borderId="0" xfId="3" applyNumberFormat="1" applyFont="1" applyFill="1"/>
    <xf numFmtId="10" fontId="22" fillId="2" borderId="15" xfId="3" applyNumberFormat="1" applyFont="1" applyFill="1" applyBorder="1" applyAlignment="1">
      <alignment horizontal="center"/>
    </xf>
    <xf numFmtId="9" fontId="22" fillId="2" borderId="28" xfId="3" applyNumberFormat="1" applyFont="1" applyFill="1" applyBorder="1" applyAlignment="1">
      <alignment horizontal="center"/>
    </xf>
    <xf numFmtId="4" fontId="22" fillId="2" borderId="27" xfId="3" applyNumberFormat="1" applyFont="1" applyFill="1" applyBorder="1" applyAlignment="1">
      <alignment horizontal="center"/>
    </xf>
    <xf numFmtId="0" fontId="22" fillId="2" borderId="29" xfId="3" applyFont="1" applyFill="1" applyBorder="1"/>
    <xf numFmtId="0" fontId="22" fillId="2" borderId="30" xfId="3" applyFont="1" applyFill="1" applyBorder="1" applyAlignment="1">
      <alignment horizontal="right"/>
    </xf>
    <xf numFmtId="0" fontId="22" fillId="2" borderId="31" xfId="3" applyFont="1" applyFill="1" applyBorder="1" applyAlignment="1">
      <alignment horizontal="center"/>
    </xf>
    <xf numFmtId="0" fontId="22" fillId="2" borderId="32" xfId="3" applyFont="1" applyFill="1" applyBorder="1" applyAlignment="1">
      <alignment horizontal="center"/>
    </xf>
    <xf numFmtId="10" fontId="22" fillId="2" borderId="30" xfId="3" applyNumberFormat="1" applyFont="1" applyFill="1" applyBorder="1" applyAlignment="1">
      <alignment horizontal="center"/>
    </xf>
    <xf numFmtId="10" fontId="22" fillId="2" borderId="31" xfId="3" applyNumberFormat="1" applyFont="1" applyFill="1" applyBorder="1" applyAlignment="1">
      <alignment horizontal="center"/>
    </xf>
    <xf numFmtId="0" fontId="22" fillId="2" borderId="33" xfId="3" applyFont="1" applyFill="1" applyBorder="1"/>
    <xf numFmtId="0" fontId="18" fillId="2" borderId="0" xfId="3" applyFont="1" applyFill="1" applyAlignment="1">
      <alignment horizontal="center"/>
    </xf>
    <xf numFmtId="0" fontId="24" fillId="0" borderId="0" xfId="3" applyFont="1" applyAlignment="1">
      <alignment horizontal="center"/>
    </xf>
    <xf numFmtId="0" fontId="13" fillId="0" borderId="0" xfId="3" applyAlignment="1">
      <alignment horizontal="center"/>
    </xf>
    <xf numFmtId="0" fontId="25" fillId="2" borderId="0" xfId="3" applyFont="1" applyFill="1" applyAlignment="1">
      <alignment horizontal="center"/>
    </xf>
    <xf numFmtId="0" fontId="26" fillId="0" borderId="0" xfId="3" applyFont="1"/>
    <xf numFmtId="0" fontId="18" fillId="8" borderId="0" xfId="3" applyFont="1" applyFill="1" applyAlignment="1">
      <alignment vertical="center" wrapText="1"/>
    </xf>
    <xf numFmtId="44" fontId="22" fillId="2" borderId="15" xfId="1" applyFont="1" applyFill="1" applyBorder="1" applyAlignment="1">
      <alignment horizontal="center"/>
    </xf>
    <xf numFmtId="44" fontId="22" fillId="2" borderId="28" xfId="1" applyFont="1" applyFill="1" applyBorder="1" applyAlignment="1">
      <alignment horizontal="center"/>
    </xf>
    <xf numFmtId="44" fontId="22" fillId="2" borderId="27" xfId="1" applyFont="1" applyFill="1" applyBorder="1" applyAlignment="1">
      <alignment horizontal="center"/>
    </xf>
    <xf numFmtId="44" fontId="22" fillId="2" borderId="28" xfId="1" applyFont="1" applyFill="1" applyBorder="1"/>
    <xf numFmtId="44" fontId="21" fillId="7" borderId="10" xfId="1" applyFont="1" applyFill="1" applyBorder="1" applyAlignment="1">
      <alignment horizontal="center" vertical="center"/>
    </xf>
    <xf numFmtId="44" fontId="22" fillId="2" borderId="17" xfId="1" applyFont="1" applyFill="1" applyBorder="1" applyAlignment="1">
      <alignment horizontal="center"/>
    </xf>
    <xf numFmtId="44" fontId="21" fillId="7" borderId="11" xfId="1" applyFont="1" applyFill="1" applyBorder="1" applyAlignment="1">
      <alignment horizontal="center" vertical="center"/>
    </xf>
    <xf numFmtId="44" fontId="21" fillId="7" borderId="12" xfId="1" applyFont="1" applyFill="1" applyBorder="1" applyAlignment="1">
      <alignment horizontal="center" vertical="center"/>
    </xf>
    <xf numFmtId="44" fontId="22" fillId="2" borderId="18" xfId="1" applyFont="1" applyFill="1" applyBorder="1" applyAlignment="1">
      <alignment horizontal="center"/>
    </xf>
    <xf numFmtId="44" fontId="22" fillId="2" borderId="23" xfId="1" applyFont="1" applyFill="1" applyBorder="1" applyAlignment="1">
      <alignment horizontal="center"/>
    </xf>
    <xf numFmtId="49" fontId="27" fillId="9" borderId="0" xfId="0" applyNumberFormat="1" applyFont="1" applyFill="1" applyAlignment="1">
      <alignment horizontal="center" vertical="center"/>
    </xf>
    <xf numFmtId="0" fontId="12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/>
    </xf>
    <xf numFmtId="167" fontId="30" fillId="0" borderId="23" xfId="0" applyNumberFormat="1" applyFont="1" applyBorder="1" applyAlignment="1">
      <alignment vertical="center"/>
    </xf>
    <xf numFmtId="10" fontId="30" fillId="0" borderId="23" xfId="0" applyNumberFormat="1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167" fontId="28" fillId="0" borderId="23" xfId="0" applyNumberFormat="1" applyFont="1" applyBorder="1"/>
    <xf numFmtId="10" fontId="28" fillId="0" borderId="23" xfId="0" applyNumberFormat="1" applyFont="1" applyBorder="1" applyAlignment="1">
      <alignment horizontal="center" vertical="center"/>
    </xf>
    <xf numFmtId="168" fontId="29" fillId="0" borderId="0" xfId="0" applyNumberFormat="1" applyFont="1"/>
    <xf numFmtId="0" fontId="2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4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</cellXfs>
  <cellStyles count="4">
    <cellStyle name="Moeda" xfId="1" builtinId="4"/>
    <cellStyle name="Normal" xfId="0" builtinId="0"/>
    <cellStyle name="Normal 2" xfId="2" xr:uid="{34EE861B-EE1B-47BA-87EE-F06E7A71AD23}"/>
    <cellStyle name="Normal 3" xfId="3" xr:uid="{0B6F73A9-5333-4196-B5B7-E9CB1FD53453}"/>
  </cellStyles>
  <dxfs count="3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00FF"/>
          <bgColor rgb="FF0000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28575</xdr:rowOff>
    </xdr:from>
    <xdr:ext cx="866775" cy="866775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284C5BD9-90EB-41D7-9A7D-7CD80A84BF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28575"/>
          <a:ext cx="866775" cy="8667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</xdr:colOff>
      <xdr:row>1</xdr:row>
      <xdr:rowOff>4762</xdr:rowOff>
    </xdr:from>
    <xdr:ext cx="866775" cy="866775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C3FCC398-586C-4C8A-AFFE-337BDB7C38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80962"/>
          <a:ext cx="866775" cy="8667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38104</xdr:rowOff>
    </xdr:from>
    <xdr:ext cx="828675" cy="828675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54B4BDB2-3695-4F03-99A7-EC9E9DC388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38104"/>
          <a:ext cx="828675" cy="8286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GEARQ\%23PROJETOS%20BIM\ESCADA%20METALICA%20-%20ED%20SEDE\PROJETOS\DOC\R00-05_2026\ORC-Escada_R01-27-04-2026.xlsx" TargetMode="External"/><Relationship Id="rId1" Type="http://schemas.openxmlformats.org/officeDocument/2006/relationships/externalLinkPath" Target="R00-05_2026/ORC-Escada_R01-27-04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spdf02-my.sharepoint.com/personal/newton_neves_ssp_df_gov_br/Documents/_SSP/2.PROJETOS/1.PINTURA%20CIOB/DOCS/Planilha%20CIOB%20Area%20externa.xlsx" TargetMode="External"/><Relationship Id="rId1" Type="http://schemas.openxmlformats.org/officeDocument/2006/relationships/externalLinkPath" Target="https://sspdf02-my.sharepoint.com/personal/newton_neves_ssp_df_gov_br/Documents/_SSP/2.PROJETOS/1.PINTURA%20CIOB/DOCS/Planilha%20CIOB%20Area%20exter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Encargos Sociais"/>
      <sheetName val="BDI "/>
      <sheetName val="Resumo Orçamento"/>
      <sheetName val="Comparativo Des. x Não Des."/>
      <sheetName val="Orçamento Sintético-Não Des"/>
      <sheetName val="CRONOGRAMA"/>
      <sheetName val=" Curva ABC de Serviços"/>
      <sheetName val="Curva ABC de Insumos"/>
      <sheetName val="Orçamento Analítico"/>
      <sheetName val="Orçamento Sintético- Desoner"/>
      <sheetName val="FERRAGEM"/>
      <sheetName val="MC-FACHADA"/>
      <sheetName val="MC-ADM"/>
      <sheetName val="MC-CANT"/>
    </sheetNames>
    <sheetDataSet>
      <sheetData sheetId="0">
        <row r="13">
          <cell r="B13" t="str">
            <v>SECRETARIA DE ESTADO DE SEGURANÇA PÚBLICA DO DIDTRITO FEDERAL-SSP</v>
          </cell>
        </row>
        <row r="16">
          <cell r="B16" t="str">
            <v>CONSTRUÇÃO DE ESCADA DE EMERGÊNCIA DO ED. SEDE DA SSP/DF</v>
          </cell>
        </row>
        <row r="19">
          <cell r="B19" t="str">
            <v>SAM, CONJUNTO A, BLOCO A, ASA NORTE, ED. SEDE DA SSP/DF</v>
          </cell>
        </row>
        <row r="25">
          <cell r="N25">
            <v>46170</v>
          </cell>
        </row>
        <row r="31">
          <cell r="B31" t="str">
            <v>SINAPI 04/2026 - NÃO DESONERADO - DF</v>
          </cell>
        </row>
      </sheetData>
      <sheetData sheetId="1"/>
      <sheetData sheetId="2"/>
      <sheetData sheetId="3"/>
      <sheetData sheetId="4"/>
      <sheetData sheetId="5">
        <row r="1">
          <cell r="D1" t="str">
            <v>Obra</v>
          </cell>
          <cell r="E1" t="str">
            <v>Bancos</v>
          </cell>
          <cell r="G1" t="str">
            <v>B.D.I.</v>
          </cell>
        </row>
        <row r="2">
          <cell r="D2" t="str">
            <v>ESCADA SEDE 1 - 2026 - NÃO DESONERADO</v>
          </cell>
          <cell r="E2" t="str">
            <v>SINAPI - 04/2026 - Distrito Federal</v>
          </cell>
          <cell r="G2" t="str">
            <v>20,94%</v>
          </cell>
        </row>
        <row r="4">
          <cell r="A4" t="str">
            <v>Orçamento Sintético - NÃO DESONERADO</v>
          </cell>
        </row>
        <row r="5">
          <cell r="A5" t="str">
            <v>Item</v>
          </cell>
          <cell r="B5" t="str">
            <v>Código</v>
          </cell>
          <cell r="C5" t="str">
            <v>Banco</v>
          </cell>
          <cell r="D5" t="str">
            <v>Descrição</v>
          </cell>
          <cell r="E5" t="str">
            <v>Und</v>
          </cell>
          <cell r="F5" t="str">
            <v>Quant.</v>
          </cell>
          <cell r="G5" t="str">
            <v>Valor Unit</v>
          </cell>
          <cell r="H5" t="str">
            <v>Valor Unit com BDI</v>
          </cell>
          <cell r="I5" t="str">
            <v>Total</v>
          </cell>
        </row>
        <row r="6">
          <cell r="A6">
            <v>1</v>
          </cell>
          <cell r="B6" t="str">
            <v xml:space="preserve">  </v>
          </cell>
          <cell r="D6" t="str">
            <v>SERVIÇOS PRELIMINARES</v>
          </cell>
          <cell r="F6">
            <v>1</v>
          </cell>
          <cell r="G6" t="str">
            <v/>
          </cell>
          <cell r="I6">
            <v>13132.06</v>
          </cell>
        </row>
        <row r="7">
          <cell r="A7" t="str">
            <v xml:space="preserve"> 1.1 </v>
          </cell>
          <cell r="B7" t="str">
            <v xml:space="preserve">  </v>
          </cell>
          <cell r="D7" t="str">
            <v>CANTEIRO DE OBRA</v>
          </cell>
          <cell r="F7">
            <v>1</v>
          </cell>
          <cell r="G7" t="str">
            <v/>
          </cell>
          <cell r="I7">
            <v>4676.9399999999996</v>
          </cell>
        </row>
        <row r="8">
          <cell r="A8" t="str">
            <v xml:space="preserve"> 1.1.1 </v>
          </cell>
          <cell r="B8" t="str">
            <v xml:space="preserve">  </v>
          </cell>
          <cell r="D8" t="str">
            <v>Escritórios</v>
          </cell>
          <cell r="F8">
            <v>1</v>
          </cell>
          <cell r="G8" t="str">
            <v/>
          </cell>
          <cell r="I8">
            <v>4676.9399999999996</v>
          </cell>
        </row>
        <row r="9">
          <cell r="A9" t="str">
            <v xml:space="preserve"> 1.1.1.1 </v>
          </cell>
          <cell r="B9" t="str">
            <v xml:space="preserve"> 00010776 </v>
          </cell>
          <cell r="C9" t="str">
            <v>SINAPI</v>
          </cell>
          <cell r="D9" t="str">
            <v>LOCACAO DE CONTAINER 2,30 X 6,00 M, ALT. 2,50 M, PARA ESCRITORIO, SEM DIVISORIAS INTERNAS E SEM SANITARIO (NAO INCLUI MOBILIZACAO/DESMOBILIZACAO)</v>
          </cell>
          <cell r="E9" t="str">
            <v>MES</v>
          </cell>
          <cell r="F9">
            <v>3</v>
          </cell>
          <cell r="G9">
            <v>1289.06</v>
          </cell>
          <cell r="H9">
            <v>1558.98</v>
          </cell>
          <cell r="I9">
            <v>4676.9399999999996</v>
          </cell>
        </row>
        <row r="10">
          <cell r="A10" t="str">
            <v xml:space="preserve"> 1.2 </v>
          </cell>
          <cell r="B10" t="str">
            <v xml:space="preserve">  </v>
          </cell>
          <cell r="D10" t="str">
            <v>LIGAÇÃO PROVISÓRIAS</v>
          </cell>
          <cell r="F10">
            <v>1</v>
          </cell>
          <cell r="G10" t="str">
            <v/>
          </cell>
          <cell r="I10">
            <v>812.62</v>
          </cell>
        </row>
        <row r="11">
          <cell r="A11" t="str">
            <v xml:space="preserve"> 1.2.1 </v>
          </cell>
          <cell r="B11" t="str">
            <v xml:space="preserve">  </v>
          </cell>
          <cell r="D11" t="str">
            <v>ENERGIA ELÉTRICA</v>
          </cell>
          <cell r="F11">
            <v>1</v>
          </cell>
          <cell r="G11" t="str">
            <v/>
          </cell>
          <cell r="I11">
            <v>812.62</v>
          </cell>
        </row>
        <row r="12">
          <cell r="A12" t="str">
            <v xml:space="preserve"> 1.2.1.1 </v>
          </cell>
          <cell r="B12" t="str">
            <v xml:space="preserve">  </v>
          </cell>
          <cell r="D12" t="str">
            <v>Eletrodutos</v>
          </cell>
          <cell r="F12">
            <v>1</v>
          </cell>
          <cell r="G12" t="str">
            <v/>
          </cell>
          <cell r="I12">
            <v>120.72</v>
          </cell>
        </row>
        <row r="13">
          <cell r="A13" t="str">
            <v xml:space="preserve"> 1.2.1.1.1 </v>
          </cell>
          <cell r="B13" t="str">
            <v xml:space="preserve"> 97668 </v>
          </cell>
          <cell r="C13" t="str">
            <v>SINAPI</v>
          </cell>
          <cell r="D13" t="str">
            <v>ELETRODUTO FLEXÍVEL CORRUGADO, PEAD, DN 63 (2"), PARA REDE ENTERRADA DE DISTRIBUIÇÃO DE ENERGIA ELÉTRICA - FORNECIMENTO E INSTALAÇÃO. AF_12/2021</v>
          </cell>
          <cell r="E13" t="str">
            <v>M</v>
          </cell>
          <cell r="F13">
            <v>8</v>
          </cell>
          <cell r="G13">
            <v>12.48</v>
          </cell>
          <cell r="H13">
            <v>15.09</v>
          </cell>
          <cell r="I13">
            <v>120.72</v>
          </cell>
        </row>
        <row r="14">
          <cell r="A14" t="str">
            <v xml:space="preserve"> 1.2.1.2 </v>
          </cell>
          <cell r="B14" t="str">
            <v xml:space="preserve">  </v>
          </cell>
          <cell r="D14" t="str">
            <v>Cabos</v>
          </cell>
          <cell r="F14">
            <v>1</v>
          </cell>
          <cell r="G14" t="str">
            <v/>
          </cell>
          <cell r="H14">
            <v>323.52</v>
          </cell>
          <cell r="I14">
            <v>323.52</v>
          </cell>
        </row>
        <row r="15">
          <cell r="A15" t="str">
            <v xml:space="preserve"> 1.2.1.2.1 </v>
          </cell>
          <cell r="B15" t="str">
            <v xml:space="preserve"> 91931 </v>
          </cell>
          <cell r="C15" t="str">
            <v>SINAPI</v>
          </cell>
          <cell r="D15" t="str">
            <v>CABO DE COBRE FLEXÍVEL ISOLADO, 6 MM², ANTI-CHAMA 0,6/1,0 KV, PARA CIRCUITOS TERMINAIS - FORNECIMENTO E INSTALAÇÃO. AF_03/2023</v>
          </cell>
          <cell r="E15" t="str">
            <v>M</v>
          </cell>
          <cell r="F15">
            <v>8</v>
          </cell>
          <cell r="G15">
            <v>12.85</v>
          </cell>
          <cell r="H15">
            <v>15.54</v>
          </cell>
          <cell r="I15">
            <v>124.32</v>
          </cell>
        </row>
        <row r="16">
          <cell r="A16" t="str">
            <v xml:space="preserve"> 1.2.1.2.2 </v>
          </cell>
          <cell r="B16" t="str">
            <v xml:space="preserve"> 91933 </v>
          </cell>
          <cell r="C16" t="str">
            <v>SINAPI</v>
          </cell>
          <cell r="D16" t="str">
            <v>CABO DE COBRE FLEXÍVEL ISOLADO, 10 MM², ANTI-CHAMA 0,6/1,0 KV, PARA CIRCUITOS TERMINAIS - FORNECIMENTO E INSTALAÇÃO. AF_03/2023</v>
          </cell>
          <cell r="E16" t="str">
            <v>M</v>
          </cell>
          <cell r="F16">
            <v>8</v>
          </cell>
          <cell r="G16">
            <v>20.59</v>
          </cell>
          <cell r="H16">
            <v>24.9</v>
          </cell>
          <cell r="I16">
            <v>199.2</v>
          </cell>
        </row>
        <row r="17">
          <cell r="A17" t="str">
            <v xml:space="preserve"> 1.2.1.3 </v>
          </cell>
          <cell r="B17" t="str">
            <v xml:space="preserve">  </v>
          </cell>
          <cell r="D17" t="str">
            <v>Acessórios</v>
          </cell>
          <cell r="F17">
            <v>1</v>
          </cell>
          <cell r="G17" t="str">
            <v/>
          </cell>
          <cell r="H17">
            <v>368.38</v>
          </cell>
          <cell r="I17">
            <v>368.38</v>
          </cell>
        </row>
        <row r="18">
          <cell r="A18" t="str">
            <v xml:space="preserve"> 1.2.1.3.1 </v>
          </cell>
          <cell r="B18" t="str">
            <v xml:space="preserve"> 101871 </v>
          </cell>
          <cell r="C18" t="str">
            <v>SINAPI</v>
          </cell>
          <cell r="D18" t="str">
            <v>QUADRO DE DISTRIBUIÇÃO DE LUZ EM PVC PARA 4 DISJUNTORES - FORNECIMENTO E INSTALAÇÃO. AF_07/2025</v>
          </cell>
          <cell r="E18" t="str">
            <v>UN</v>
          </cell>
          <cell r="F18">
            <v>1</v>
          </cell>
          <cell r="G18">
            <v>144.9</v>
          </cell>
          <cell r="H18">
            <v>175.24</v>
          </cell>
          <cell r="I18">
            <v>175.24</v>
          </cell>
        </row>
        <row r="19">
          <cell r="A19" t="str">
            <v xml:space="preserve"> 1.2.1.3.2 </v>
          </cell>
          <cell r="B19" t="str">
            <v xml:space="preserve"> 106020 </v>
          </cell>
          <cell r="C19" t="str">
            <v>SINAPI</v>
          </cell>
          <cell r="D19" t="str">
            <v>DISJUNTOR TRIPOLAR DIN 63A - FORNECIMENTO E INSTALAÇÃO. AF_07/2025</v>
          </cell>
          <cell r="E19" t="str">
            <v>UN</v>
          </cell>
          <cell r="F19">
            <v>1</v>
          </cell>
          <cell r="G19">
            <v>159.69999999999999</v>
          </cell>
          <cell r="H19">
            <v>193.14</v>
          </cell>
          <cell r="I19">
            <v>193.14</v>
          </cell>
        </row>
        <row r="20">
          <cell r="A20" t="str">
            <v xml:space="preserve"> 1.3 </v>
          </cell>
          <cell r="B20" t="str">
            <v xml:space="preserve">  </v>
          </cell>
          <cell r="D20" t="str">
            <v>PROTEÇÃO E SINALIZAÇÃO</v>
          </cell>
          <cell r="F20">
            <v>1</v>
          </cell>
          <cell r="G20" t="str">
            <v/>
          </cell>
          <cell r="H20">
            <v>128.80000000000001</v>
          </cell>
          <cell r="I20">
            <v>163.25</v>
          </cell>
        </row>
        <row r="21">
          <cell r="A21" t="str">
            <v xml:space="preserve"> 1.3.1 </v>
          </cell>
          <cell r="B21" t="str">
            <v xml:space="preserve"> 00037524 </v>
          </cell>
          <cell r="C21" t="str">
            <v>SINAPI</v>
          </cell>
          <cell r="D21" t="str">
            <v>TELA PLASTICA LARANJA, TIPO TAPUME PARA SINALIZACAO, MALHA RETANGULAR, ROLO 1.20 X 50 M (L X C)</v>
          </cell>
          <cell r="E21" t="str">
            <v>M</v>
          </cell>
          <cell r="F21">
            <v>50.7</v>
          </cell>
          <cell r="G21">
            <v>2.67</v>
          </cell>
          <cell r="H21">
            <v>3.22</v>
          </cell>
          <cell r="I21">
            <v>163.25</v>
          </cell>
        </row>
        <row r="22">
          <cell r="A22" t="str">
            <v xml:space="preserve"> 1.4 </v>
          </cell>
          <cell r="B22" t="str">
            <v xml:space="preserve">  </v>
          </cell>
          <cell r="D22" t="str">
            <v>EQUIPAMENTO</v>
          </cell>
          <cell r="F22">
            <v>1</v>
          </cell>
          <cell r="G22" t="str">
            <v/>
          </cell>
          <cell r="H22">
            <v>10072.5</v>
          </cell>
          <cell r="I22">
            <v>5909.8499999999995</v>
          </cell>
        </row>
        <row r="23">
          <cell r="A23" t="str">
            <v xml:space="preserve"> 1.4.1 </v>
          </cell>
          <cell r="B23" t="str">
            <v xml:space="preserve"> 00020193 </v>
          </cell>
          <cell r="C23" t="str">
            <v>SINAPI</v>
          </cell>
          <cell r="D23" t="str">
            <v>LOCACAO DE ANDAIME METALICO TIPO FACHADEIRO, PECAS COM APROXIMADAMENTE 1,20 M DE LARGURA E 2,0 M DE ALTURA, INCLUINDO DIAGONAIS EM X, BARRAS DE LIGACAO, SAPATAS E DEMAIS ITENS NECESSARIOS A MONTAGEM (NAO INCLUI INSTALACAO)</v>
          </cell>
          <cell r="E23" t="str">
            <v>M2XMES</v>
          </cell>
          <cell r="F23">
            <v>58.54</v>
          </cell>
          <cell r="G23">
            <v>22.5</v>
          </cell>
          <cell r="H23">
            <v>27.21</v>
          </cell>
          <cell r="I23">
            <v>1592.87</v>
          </cell>
        </row>
        <row r="24">
          <cell r="A24" t="str">
            <v xml:space="preserve"> 1.4.2 </v>
          </cell>
          <cell r="B24" t="str">
            <v xml:space="preserve"> 97063 </v>
          </cell>
          <cell r="C24" t="str">
            <v>SINAPI</v>
          </cell>
          <cell r="D24" t="str">
            <v>MONTAGEM E DESMONTAGEM DE ANDAIME MODULAR FACHADEIRO, COM PISO METÁLICO, PARA EDIFÍCIOS COM MULTIPLOS PAVIMENTOS (EXCLUSIVE ANDAIME E LIMPEZA). AF_03/2024</v>
          </cell>
          <cell r="E24" t="str">
            <v>m²</v>
          </cell>
          <cell r="F24">
            <v>175.63</v>
          </cell>
          <cell r="G24">
            <v>20.329999999999998</v>
          </cell>
          <cell r="H24">
            <v>24.58</v>
          </cell>
          <cell r="I24">
            <v>4316.9799999999996</v>
          </cell>
        </row>
        <row r="25">
          <cell r="A25" t="str">
            <v xml:space="preserve"> 1.5 </v>
          </cell>
          <cell r="B25" t="str">
            <v xml:space="preserve">  </v>
          </cell>
          <cell r="D25" t="str">
            <v>TAXAS</v>
          </cell>
          <cell r="F25">
            <v>1</v>
          </cell>
          <cell r="G25" t="str">
            <v/>
          </cell>
          <cell r="H25">
            <v>302.35000000000002</v>
          </cell>
          <cell r="I25">
            <v>302.35000000000002</v>
          </cell>
        </row>
        <row r="26">
          <cell r="A26" t="str">
            <v xml:space="preserve"> 1.5.1 </v>
          </cell>
          <cell r="B26" t="str">
            <v xml:space="preserve"> CPU-0307-54 </v>
          </cell>
          <cell r="C26" t="str">
            <v>Próprio</v>
          </cell>
          <cell r="D26" t="str">
            <v>ART - ANOTAÇÃO DE RESPONSABILIDADE TÉCNICA</v>
          </cell>
          <cell r="E26" t="str">
            <v>UN</v>
          </cell>
          <cell r="F26">
            <v>1</v>
          </cell>
          <cell r="G26">
            <v>250</v>
          </cell>
          <cell r="H26">
            <v>302.35000000000002</v>
          </cell>
          <cell r="I26">
            <v>302.35000000000002</v>
          </cell>
        </row>
        <row r="27">
          <cell r="A27" t="str">
            <v xml:space="preserve"> 1.6 </v>
          </cell>
          <cell r="B27" t="str">
            <v xml:space="preserve">  </v>
          </cell>
          <cell r="D27" t="str">
            <v>PLACA DE OBRA</v>
          </cell>
          <cell r="F27">
            <v>1</v>
          </cell>
          <cell r="G27" t="str">
            <v/>
          </cell>
          <cell r="H27">
            <v>7210.44</v>
          </cell>
          <cell r="I27">
            <v>1267.05</v>
          </cell>
        </row>
        <row r="28">
          <cell r="A28" t="str">
            <v xml:space="preserve"> 1.6.1 </v>
          </cell>
          <cell r="B28" t="str">
            <v xml:space="preserve"> 103689 </v>
          </cell>
          <cell r="C28" t="str">
            <v>ORSE</v>
          </cell>
          <cell r="D28" t="str">
            <v>Placa de obra em chapa aço galvanizado, instalada - Rev 02_01/2022</v>
          </cell>
          <cell r="E28" t="str">
            <v>m²</v>
          </cell>
          <cell r="F28">
            <v>2.88</v>
          </cell>
          <cell r="G28">
            <v>363.78</v>
          </cell>
          <cell r="H28">
            <v>439.95</v>
          </cell>
          <cell r="I28">
            <v>1267.05</v>
          </cell>
        </row>
        <row r="29">
          <cell r="A29">
            <v>2</v>
          </cell>
          <cell r="B29" t="str">
            <v xml:space="preserve">  </v>
          </cell>
          <cell r="D29" t="str">
            <v>DEMOLIÇÃO/REMOÇÃO</v>
          </cell>
          <cell r="F29">
            <v>1</v>
          </cell>
          <cell r="G29" t="str">
            <v/>
          </cell>
          <cell r="H29">
            <v>1765.33</v>
          </cell>
          <cell r="I29">
            <v>1765.33</v>
          </cell>
        </row>
        <row r="30">
          <cell r="A30" t="str">
            <v xml:space="preserve"> 2.1 </v>
          </cell>
          <cell r="B30" t="str">
            <v xml:space="preserve"> 97622 </v>
          </cell>
          <cell r="C30" t="str">
            <v>SINAPI</v>
          </cell>
          <cell r="D30" t="str">
            <v>DEMOLIÇÃO DE ALVENARIA DE BLOCO FURADO, DE FORMA MANUAL, SEM REAPROVEITAMENTO. AF_09/2023</v>
          </cell>
          <cell r="E30" t="str">
            <v>m³</v>
          </cell>
          <cell r="F30">
            <v>3.06</v>
          </cell>
          <cell r="G30">
            <v>66.75</v>
          </cell>
          <cell r="H30">
            <v>80.72</v>
          </cell>
          <cell r="I30">
            <v>247</v>
          </cell>
        </row>
        <row r="31">
          <cell r="A31" t="str">
            <v xml:space="preserve"> 2.2 </v>
          </cell>
          <cell r="B31" t="str">
            <v xml:space="preserve"> 97645 </v>
          </cell>
          <cell r="C31" t="str">
            <v>SINAPI</v>
          </cell>
          <cell r="D31" t="str">
            <v>REMOÇÃO DE JANELAS, DE FORMA MANUAL, SEM REAPROVEITAMENTO. AF_09/2023</v>
          </cell>
          <cell r="E31" t="str">
            <v>m²</v>
          </cell>
          <cell r="F31">
            <v>43.11</v>
          </cell>
          <cell r="G31">
            <v>29.13</v>
          </cell>
          <cell r="H31">
            <v>35.22</v>
          </cell>
          <cell r="I31">
            <v>1518.33</v>
          </cell>
        </row>
        <row r="32">
          <cell r="A32">
            <v>3</v>
          </cell>
          <cell r="B32" t="str">
            <v xml:space="preserve">  </v>
          </cell>
          <cell r="D32" t="str">
            <v>FUNDAÇÕES</v>
          </cell>
          <cell r="F32">
            <v>1</v>
          </cell>
          <cell r="G32" t="str">
            <v/>
          </cell>
          <cell r="H32">
            <v>15832.05</v>
          </cell>
          <cell r="I32">
            <v>15832.05</v>
          </cell>
        </row>
        <row r="33">
          <cell r="A33" t="str">
            <v xml:space="preserve"> 3.1 </v>
          </cell>
          <cell r="B33" t="str">
            <v xml:space="preserve">  </v>
          </cell>
          <cell r="D33" t="str">
            <v>Blocos</v>
          </cell>
          <cell r="F33">
            <v>1</v>
          </cell>
          <cell r="G33" t="str">
            <v/>
          </cell>
          <cell r="H33">
            <v>4300.05</v>
          </cell>
          <cell r="I33">
            <v>4300.05</v>
          </cell>
        </row>
        <row r="34">
          <cell r="A34" t="str">
            <v xml:space="preserve"> 3.1.1 </v>
          </cell>
          <cell r="B34" t="str">
            <v xml:space="preserve"> 96523 </v>
          </cell>
          <cell r="C34" t="str">
            <v>SINAPI</v>
          </cell>
          <cell r="D34" t="str">
            <v>ESCAVAÇÃO MANUAL PARA BLOCO DE COROAMENTO OU SAPATA (INCLUINDO ESCAVAÇÃO PARA COLOCAÇÃO DE FÔRMAS). AF_01/2024</v>
          </cell>
          <cell r="E34" t="str">
            <v>m³</v>
          </cell>
          <cell r="F34">
            <v>1.3</v>
          </cell>
          <cell r="G34">
            <v>110.21</v>
          </cell>
          <cell r="H34">
            <v>133.28</v>
          </cell>
          <cell r="I34">
            <v>173.26</v>
          </cell>
        </row>
        <row r="35">
          <cell r="A35" t="str">
            <v xml:space="preserve"> 3.1.2 </v>
          </cell>
          <cell r="B35" t="str">
            <v xml:space="preserve"> 96545 </v>
          </cell>
          <cell r="C35" t="str">
            <v>SINAPI</v>
          </cell>
          <cell r="D35" t="str">
            <v>ARMAÇÃO DE BLOCO UTILIZANDO AÇO CA-50 DE 8 MM - MONTAGEM. AF_01/2024</v>
          </cell>
          <cell r="E35" t="str">
            <v>KG</v>
          </cell>
          <cell r="F35">
            <v>17.73</v>
          </cell>
          <cell r="G35">
            <v>16.760000000000002</v>
          </cell>
          <cell r="H35">
            <v>20.260000000000002</v>
          </cell>
          <cell r="I35">
            <v>359.2</v>
          </cell>
        </row>
        <row r="36">
          <cell r="A36" t="str">
            <v xml:space="preserve"> 3.1.3 </v>
          </cell>
          <cell r="B36" t="str">
            <v xml:space="preserve"> 96546 </v>
          </cell>
          <cell r="C36" t="str">
            <v>SINAPI</v>
          </cell>
          <cell r="D36" t="str">
            <v>ARMAÇÃO DE BLOCO UTILIZANDO AÇO CA-50 DE 10 MM - MONTAGEM. AF_01/2024</v>
          </cell>
          <cell r="E36" t="str">
            <v>KG</v>
          </cell>
          <cell r="F36">
            <v>19.87</v>
          </cell>
          <cell r="G36">
            <v>14.48</v>
          </cell>
          <cell r="H36">
            <v>17.510000000000002</v>
          </cell>
          <cell r="I36">
            <v>347.92</v>
          </cell>
        </row>
        <row r="37">
          <cell r="A37" t="str">
            <v xml:space="preserve"> 3.1.4 </v>
          </cell>
          <cell r="B37" t="str">
            <v xml:space="preserve"> 104920 </v>
          </cell>
          <cell r="C37" t="str">
            <v>SINAPI</v>
          </cell>
          <cell r="D37" t="str">
            <v>ARMAÇÃO DE BLOCO, SAPATA ISOLADA, VIGA BALDRAME E SAPATA CORRIDA UTILIZANDO AÇO CA-50 DE 12,5 MM - MONTAGEM. AF_01/2024</v>
          </cell>
          <cell r="E37" t="str">
            <v>KG</v>
          </cell>
          <cell r="F37">
            <v>67.41</v>
          </cell>
          <cell r="G37">
            <v>10.95</v>
          </cell>
          <cell r="H37">
            <v>13.24</v>
          </cell>
          <cell r="I37">
            <v>892.5</v>
          </cell>
        </row>
        <row r="38">
          <cell r="A38" t="str">
            <v xml:space="preserve"> 3.1.5 </v>
          </cell>
          <cell r="B38" t="str">
            <v xml:space="preserve"> 96557 </v>
          </cell>
          <cell r="C38" t="str">
            <v>SINAPI</v>
          </cell>
          <cell r="D38" t="str">
            <v>CONCRETAGEM DE BLOCO DE COROAMENTO OU VIGA BALDRAME, FCK 30 MPA, COM USO DE BOMBA - LANÇAMENTO, ADENSAMENTO E ACABAMENTO. AF_01/2024</v>
          </cell>
          <cell r="E38" t="str">
            <v>m³</v>
          </cell>
          <cell r="F38">
            <v>1.28</v>
          </cell>
          <cell r="G38">
            <v>794.06</v>
          </cell>
          <cell r="H38">
            <v>960.33</v>
          </cell>
          <cell r="I38">
            <v>1229.22</v>
          </cell>
        </row>
        <row r="39">
          <cell r="A39" t="str">
            <v xml:space="preserve"> 3.1.6 </v>
          </cell>
          <cell r="B39" t="str">
            <v xml:space="preserve"> 96531 </v>
          </cell>
          <cell r="C39" t="str">
            <v>SINAPI</v>
          </cell>
          <cell r="D39" t="str">
            <v>FABRICAÇÃO, MONTAGEM E DESMONTAGEM DE FÔRMA PARA BLOCO DE COROAMENTO, EM MADEIRA SERRADA, E=25 MM, 2 UTILIZAÇÕES. AF_01/2024</v>
          </cell>
          <cell r="E39" t="str">
            <v>m²</v>
          </cell>
          <cell r="F39">
            <v>6.24</v>
          </cell>
          <cell r="G39">
            <v>108.15</v>
          </cell>
          <cell r="H39">
            <v>130.79</v>
          </cell>
          <cell r="I39">
            <v>816.12</v>
          </cell>
        </row>
        <row r="40">
          <cell r="A40" t="str">
            <v xml:space="preserve"> 3.1.7 </v>
          </cell>
          <cell r="B40" t="str">
            <v xml:space="preserve"> 96622 </v>
          </cell>
          <cell r="C40" t="str">
            <v>SINAPI</v>
          </cell>
          <cell r="D40" t="str">
            <v>LASTRO COM MATERIAL GRANULAR, APLICADO EM PISOS OU LAJES SOBRE SOLO, ESPESSURA DE *5 CM*. AF_01/2024</v>
          </cell>
          <cell r="E40" t="str">
            <v>m³</v>
          </cell>
          <cell r="F40">
            <v>0.12</v>
          </cell>
          <cell r="G40">
            <v>376.56</v>
          </cell>
          <cell r="H40">
            <v>455.41</v>
          </cell>
          <cell r="I40">
            <v>54.64</v>
          </cell>
        </row>
        <row r="41">
          <cell r="A41" t="str">
            <v xml:space="preserve"> 3.1.8 </v>
          </cell>
          <cell r="B41" t="str">
            <v xml:space="preserve"> 98557 </v>
          </cell>
          <cell r="C41" t="str">
            <v>SINAPI</v>
          </cell>
          <cell r="D41" t="str">
            <v>IMPERMEABILIZAÇÃO DE SUPERFÍCIE COM EMULSÃO ASFÁLTICA, 2 DEMÃOS. AF_09/2023</v>
          </cell>
          <cell r="E41" t="str">
            <v>m²</v>
          </cell>
          <cell r="F41">
            <v>8.52</v>
          </cell>
          <cell r="G41">
            <v>41.46</v>
          </cell>
          <cell r="H41">
            <v>50.14</v>
          </cell>
          <cell r="I41">
            <v>427.19</v>
          </cell>
        </row>
        <row r="42">
          <cell r="A42" t="str">
            <v xml:space="preserve"> 3.2 </v>
          </cell>
          <cell r="B42" t="str">
            <v xml:space="preserve">  </v>
          </cell>
          <cell r="D42" t="str">
            <v>Vigas</v>
          </cell>
          <cell r="F42">
            <v>1</v>
          </cell>
          <cell r="G42" t="str">
            <v/>
          </cell>
          <cell r="H42">
            <v>857.25</v>
          </cell>
          <cell r="I42">
            <v>857.25</v>
          </cell>
        </row>
        <row r="43">
          <cell r="A43" t="str">
            <v xml:space="preserve"> 3.2.1 </v>
          </cell>
          <cell r="B43" t="str">
            <v xml:space="preserve"> 96527 </v>
          </cell>
          <cell r="C43" t="str">
            <v>SINAPI</v>
          </cell>
          <cell r="D43" t="str">
            <v>ESCAVAÇÃO MANUAL PARA VIGA BALDRAME OU SAPATA CORRIDA (INCLUINDO ESCAVAÇÃO PARA COLOCAÇÃO DE FÔRMAS). AF_01/2024</v>
          </cell>
          <cell r="E43" t="str">
            <v>m³</v>
          </cell>
          <cell r="F43">
            <v>0.4</v>
          </cell>
          <cell r="G43">
            <v>121.23</v>
          </cell>
          <cell r="H43">
            <v>146.61000000000001</v>
          </cell>
          <cell r="I43">
            <v>58.64</v>
          </cell>
        </row>
        <row r="44">
          <cell r="A44" t="str">
            <v xml:space="preserve"> 3.2.2 </v>
          </cell>
          <cell r="B44" t="str">
            <v xml:space="preserve"> 98557 </v>
          </cell>
          <cell r="C44" t="str">
            <v>SINAPI</v>
          </cell>
          <cell r="D44" t="str">
            <v>IMPERMEABILIZAÇÃO DE SUPERFÍCIE COM EMULSÃO ASFÁLTICA, 2 DEMÃOS. AF_09/2023</v>
          </cell>
          <cell r="E44" t="str">
            <v>m²</v>
          </cell>
          <cell r="F44">
            <v>1.1399999999999999</v>
          </cell>
          <cell r="G44">
            <v>41.46</v>
          </cell>
          <cell r="H44">
            <v>50.14</v>
          </cell>
          <cell r="I44">
            <v>57.15</v>
          </cell>
        </row>
        <row r="45">
          <cell r="A45" t="str">
            <v xml:space="preserve"> 3.2.3 </v>
          </cell>
          <cell r="B45" t="str">
            <v xml:space="preserve"> 96622 </v>
          </cell>
          <cell r="C45" t="str">
            <v>SINAPI</v>
          </cell>
          <cell r="D45" t="str">
            <v>LASTRO COM MATERIAL GRANULAR, APLICADO EM PISOS OU LAJES SOBRE SOLO, ESPESSURA DE *5 CM*. AF_01/2024</v>
          </cell>
          <cell r="E45" t="str">
            <v>m³</v>
          </cell>
          <cell r="F45">
            <v>0.02</v>
          </cell>
          <cell r="G45">
            <v>376.56</v>
          </cell>
          <cell r="H45">
            <v>455.41</v>
          </cell>
          <cell r="I45">
            <v>9.1</v>
          </cell>
        </row>
        <row r="46">
          <cell r="A46" t="str">
            <v xml:space="preserve"> 3.2.4 </v>
          </cell>
          <cell r="B46" t="str">
            <v xml:space="preserve"> 92265 </v>
          </cell>
          <cell r="C46" t="str">
            <v>SINAPI</v>
          </cell>
          <cell r="D46" t="str">
            <v>FABRICAÇÃO DE FÔRMA PARA VIGAS, EM CHAPA DE MADEIRA COMPENSADA RESINADA, E = 17 MM. AF_09/2020</v>
          </cell>
          <cell r="E46" t="str">
            <v>m²</v>
          </cell>
          <cell r="F46">
            <v>0.91</v>
          </cell>
          <cell r="G46">
            <v>111.81</v>
          </cell>
          <cell r="H46">
            <v>135.22</v>
          </cell>
          <cell r="I46">
            <v>123.05</v>
          </cell>
        </row>
        <row r="47">
          <cell r="A47" t="str">
            <v xml:space="preserve"> 3.2.5 </v>
          </cell>
          <cell r="B47" t="str">
            <v xml:space="preserve"> 96557 </v>
          </cell>
          <cell r="C47" t="str">
            <v>SINAPI</v>
          </cell>
          <cell r="D47" t="str">
            <v>CONCRETAGEM DE BLOCO DE COROAMENTO OU VIGA BALDRAME, FCK 30 MPA, COM USO DE BOMBA - LANÇAMENTO, ADENSAMENTO E ACABAMENTO. AF_01/2024</v>
          </cell>
          <cell r="E47" t="str">
            <v>m³</v>
          </cell>
          <cell r="F47">
            <v>0.35</v>
          </cell>
          <cell r="G47">
            <v>794.06</v>
          </cell>
          <cell r="H47">
            <v>960.33</v>
          </cell>
          <cell r="I47">
            <v>336.11</v>
          </cell>
        </row>
        <row r="48">
          <cell r="A48" t="str">
            <v xml:space="preserve"> 3.2.6 </v>
          </cell>
          <cell r="B48" t="str">
            <v xml:space="preserve"> 104917 </v>
          </cell>
          <cell r="C48" t="str">
            <v>SINAPI</v>
          </cell>
          <cell r="D48" t="str">
            <v>ARMAÇÃO DE SAPATA ISOLADA, VIGA BALDRAME E SAPATA CORRIDA UTILIZANDO AÇO CA-50 DE 6,3 MM - MONTAGEM. AF_01/2024</v>
          </cell>
          <cell r="E48" t="str">
            <v>KG</v>
          </cell>
          <cell r="F48">
            <v>1.94</v>
          </cell>
          <cell r="G48">
            <v>16.14</v>
          </cell>
          <cell r="H48">
            <v>19.510000000000002</v>
          </cell>
          <cell r="I48">
            <v>37.840000000000003</v>
          </cell>
        </row>
        <row r="49">
          <cell r="A49" t="str">
            <v xml:space="preserve"> 3.2.7 </v>
          </cell>
          <cell r="B49" t="str">
            <v xml:space="preserve"> 104919 </v>
          </cell>
          <cell r="C49" t="str">
            <v>SINAPI</v>
          </cell>
          <cell r="D49" t="str">
            <v>ARMAÇÃO DE SAPATA ISOLADA, VIGA BALDRAME E SAPATA CORRIDA UTILIZANDO AÇO CA-50 DE 10 MM - MONTAGEM. AF_01/2024</v>
          </cell>
          <cell r="E49" t="str">
            <v>KG</v>
          </cell>
          <cell r="F49">
            <v>6.47</v>
          </cell>
          <cell r="G49">
            <v>12.98</v>
          </cell>
          <cell r="H49">
            <v>15.69</v>
          </cell>
          <cell r="I49">
            <v>101.51</v>
          </cell>
        </row>
        <row r="50">
          <cell r="A50" t="str">
            <v xml:space="preserve"> 3.2.8 </v>
          </cell>
          <cell r="B50" t="str">
            <v xml:space="preserve"> 104920 </v>
          </cell>
          <cell r="C50" t="str">
            <v>SINAPI</v>
          </cell>
          <cell r="D50" t="str">
            <v>ARMAÇÃO DE BLOCO, SAPATA ISOLADA, VIGA BALDRAME E SAPATA CORRIDA UTILIZANDO AÇO CA-50 DE 12,5 MM - MONTAGEM. AF_01/2024</v>
          </cell>
          <cell r="E50" t="str">
            <v>KG</v>
          </cell>
          <cell r="F50">
            <v>10.11</v>
          </cell>
          <cell r="G50">
            <v>10.95</v>
          </cell>
          <cell r="H50">
            <v>13.24</v>
          </cell>
          <cell r="I50">
            <v>133.85</v>
          </cell>
        </row>
        <row r="51">
          <cell r="A51" t="str">
            <v xml:space="preserve"> 3.3 </v>
          </cell>
          <cell r="B51" t="str">
            <v xml:space="preserve">  </v>
          </cell>
          <cell r="D51" t="str">
            <v>Estaca</v>
          </cell>
          <cell r="F51">
            <v>1</v>
          </cell>
          <cell r="G51" t="str">
            <v/>
          </cell>
          <cell r="H51">
            <v>10674.75</v>
          </cell>
          <cell r="I51">
            <v>10674.75</v>
          </cell>
        </row>
        <row r="52">
          <cell r="A52" t="str">
            <v xml:space="preserve"> 3.3.1 </v>
          </cell>
          <cell r="B52" t="str">
            <v xml:space="preserve"> ED-29802 </v>
          </cell>
          <cell r="C52" t="str">
            <v>SETOP</v>
          </cell>
          <cell r="D52" t="str">
            <v>PERFURAÇÃO MECÂNICA DE ESTACA TIPO TRADO ROTATIVO, INCLUSIVE AFASTAMENTO LATERAL, EXCLUSIVE ARMAÇÃO, CONCRETO ESTRUTURAL, TRANSPORTE E RETIRADA DO MATERIAL ESCAVADO</v>
          </cell>
          <cell r="E52" t="str">
            <v>m³</v>
          </cell>
          <cell r="F52">
            <v>6.1</v>
          </cell>
          <cell r="G52">
            <v>84.02</v>
          </cell>
          <cell r="H52">
            <v>101.61</v>
          </cell>
          <cell r="I52">
            <v>619.82000000000005</v>
          </cell>
        </row>
        <row r="53">
          <cell r="A53" t="str">
            <v xml:space="preserve"> 3.3.2 </v>
          </cell>
          <cell r="B53" t="str">
            <v xml:space="preserve"> 95584 </v>
          </cell>
          <cell r="C53" t="str">
            <v>SINAPI</v>
          </cell>
          <cell r="D53" t="str">
            <v>MONTAGEM DE ARMADURA TRANSVERSAL DE ESTACAS DE SEÇÃO CIRCULAR, DIÂMETRO = 6,30 MM. AF_09/2021_PS</v>
          </cell>
          <cell r="E53" t="str">
            <v>KG</v>
          </cell>
          <cell r="F53">
            <v>44.39</v>
          </cell>
          <cell r="G53">
            <v>14.47</v>
          </cell>
          <cell r="H53">
            <v>17.5</v>
          </cell>
          <cell r="I53">
            <v>776.82</v>
          </cell>
        </row>
        <row r="54">
          <cell r="A54" t="str">
            <v xml:space="preserve"> 3.3.3 </v>
          </cell>
          <cell r="B54" t="str">
            <v xml:space="preserve"> 95578 </v>
          </cell>
          <cell r="C54" t="str">
            <v>SINAPI</v>
          </cell>
          <cell r="D54" t="str">
            <v>MONTAGEM DE ARMADURA DE ESTACAS, DIÂMETRO = 12,5 MM. AF_09/2021_PS</v>
          </cell>
          <cell r="E54" t="str">
            <v>KG</v>
          </cell>
          <cell r="F54">
            <v>297.35000000000002</v>
          </cell>
          <cell r="G54">
            <v>8.77</v>
          </cell>
          <cell r="H54">
            <v>10.6</v>
          </cell>
          <cell r="I54">
            <v>3151.91</v>
          </cell>
        </row>
        <row r="55">
          <cell r="A55" t="str">
            <v xml:space="preserve"> 3.3.4 </v>
          </cell>
          <cell r="B55" t="str">
            <v xml:space="preserve"> 96558 </v>
          </cell>
          <cell r="C55" t="str">
            <v>SINAPI</v>
          </cell>
          <cell r="D55" t="str">
            <v>CONCRETAGEM DE SAPATA, FCK 30 MPA, COM USO DE BOMBA - LANÇAMENTO, ADENSAMENTO E ACABAMENTO. AF_01/2024</v>
          </cell>
          <cell r="E55" t="str">
            <v>m³</v>
          </cell>
          <cell r="F55">
            <v>6.0970000000000004</v>
          </cell>
          <cell r="G55">
            <v>830.82</v>
          </cell>
          <cell r="H55">
            <v>1004.79</v>
          </cell>
          <cell r="I55">
            <v>6126.2</v>
          </cell>
        </row>
        <row r="56">
          <cell r="A56">
            <v>4</v>
          </cell>
          <cell r="B56" t="str">
            <v xml:space="preserve">  </v>
          </cell>
          <cell r="D56" t="str">
            <v>ESTRUTURA METÁLICA</v>
          </cell>
          <cell r="F56">
            <v>1</v>
          </cell>
          <cell r="G56" t="str">
            <v/>
          </cell>
          <cell r="H56">
            <v>153000.12</v>
          </cell>
          <cell r="I56">
            <v>153000.12</v>
          </cell>
        </row>
        <row r="57">
          <cell r="A57" t="str">
            <v xml:space="preserve"> 4.1 </v>
          </cell>
          <cell r="B57" t="str">
            <v xml:space="preserve"> CPU-0307-72 </v>
          </cell>
          <cell r="C57" t="str">
            <v>Próprio</v>
          </cell>
          <cell r="D57" t="str">
            <v>VIGA METÁLICA EM PERFIL LAMINADO OU SOLDADO EM AÇO ESTRUTURAL, COM CONEXÕES SOLDADAS, INCLUSOS MÃO DE OBRA, TRANSPORTE E IÇAMENTO UTILIZANDO GUINDASTE - FORNECIMENTO E INSTALAÇÃO_Refência_SINAPI (100764)_12/2024</v>
          </cell>
          <cell r="E57" t="str">
            <v>KG</v>
          </cell>
          <cell r="F57">
            <v>1931.6</v>
          </cell>
          <cell r="G57">
            <v>15.62</v>
          </cell>
          <cell r="H57">
            <v>18.89</v>
          </cell>
          <cell r="I57">
            <v>36487.919999999998</v>
          </cell>
        </row>
        <row r="58">
          <cell r="A58" t="str">
            <v xml:space="preserve"> 4.2 </v>
          </cell>
          <cell r="B58" t="str">
            <v xml:space="preserve"> CPU-0307-73 </v>
          </cell>
          <cell r="C58" t="str">
            <v>Próprio</v>
          </cell>
          <cell r="D58" t="str">
            <v>PILAR METÁLICO PERFIL LAMINADO OU SOLDADO EM AÇO ESTRUTURAL, COM CONEXÕES SOLDADAS, INCLUSOS MÃO DE OBRA, TRANSPORTE E IÇAMENTO UTILIZANDO GUINDASTE - FORNECIMENTO E INSTALAÇÃO_Refência_SINAPI (100766)_12/2024</v>
          </cell>
          <cell r="E58" t="str">
            <v>KG</v>
          </cell>
          <cell r="F58">
            <v>642.70000000000005</v>
          </cell>
          <cell r="G58">
            <v>14.25</v>
          </cell>
          <cell r="H58">
            <v>17.23</v>
          </cell>
          <cell r="I58">
            <v>11073.72</v>
          </cell>
        </row>
        <row r="59">
          <cell r="A59" t="str">
            <v xml:space="preserve"> 4.3 </v>
          </cell>
          <cell r="B59" t="str">
            <v xml:space="preserve"> 00001337 </v>
          </cell>
          <cell r="C59" t="str">
            <v>SINAPI</v>
          </cell>
          <cell r="D59" t="str">
            <v>CHAPA DE ACO XADREZ PARA PISOS, E = 1/4" (6,30 MM) 54,53 KG/M2</v>
          </cell>
          <cell r="E59" t="str">
            <v>KG</v>
          </cell>
          <cell r="F59">
            <v>3549.1</v>
          </cell>
          <cell r="G59">
            <v>10.89</v>
          </cell>
          <cell r="H59">
            <v>13.17</v>
          </cell>
          <cell r="I59">
            <v>46741.64</v>
          </cell>
        </row>
        <row r="60">
          <cell r="A60" t="str">
            <v xml:space="preserve"> 4.4 </v>
          </cell>
          <cell r="B60" t="str">
            <v xml:space="preserve"> CPU-0307-91 </v>
          </cell>
          <cell r="C60" t="str">
            <v>Próprio</v>
          </cell>
          <cell r="D60" t="str">
            <v>GUARDA-CORPO DE AÇO GALVANIZADO 1,05M, MONTANTES TUBULARES DE 60x40x2,0mm ESPAÇADOS DE 1,00M, CORRIMÃO  DE 1.3/8", GRADIL EM TELA ARTÍSTICA DE 1", FIO 12 (Ref SINAPI 106213)</v>
          </cell>
          <cell r="E60" t="str">
            <v>M</v>
          </cell>
          <cell r="F60">
            <v>59.6</v>
          </cell>
          <cell r="G60">
            <v>537.72</v>
          </cell>
          <cell r="H60">
            <v>650.30999999999995</v>
          </cell>
          <cell r="I60">
            <v>38758.47</v>
          </cell>
        </row>
        <row r="61">
          <cell r="A61" t="str">
            <v xml:space="preserve"> 4.5 </v>
          </cell>
          <cell r="B61" t="str">
            <v xml:space="preserve"> 99855 </v>
          </cell>
          <cell r="C61" t="str">
            <v>SINAPI</v>
          </cell>
          <cell r="D61" t="str">
            <v>CORRIMÃO SIMPLES FIXADO EM PAREDE, DIÂMETRO EXTERNO = 1 1/2", EM AÇO GALVANIZADO. AF_10/2025_PS</v>
          </cell>
          <cell r="E61" t="str">
            <v>M</v>
          </cell>
          <cell r="F61">
            <v>23.4</v>
          </cell>
          <cell r="G61">
            <v>93.39</v>
          </cell>
          <cell r="H61">
            <v>112.94</v>
          </cell>
          <cell r="I61">
            <v>2642.79</v>
          </cell>
        </row>
        <row r="62">
          <cell r="A62" t="str">
            <v xml:space="preserve"> 4.6 </v>
          </cell>
          <cell r="B62" t="str">
            <v xml:space="preserve"> CPU-0307-92 </v>
          </cell>
          <cell r="C62" t="str">
            <v>Próprio</v>
          </cell>
          <cell r="D62" t="str">
            <v>CHAPA DE ACO #14 (2,00mm) SOBRE VALA (Ref.: SNAPI 84126)</v>
          </cell>
          <cell r="E62" t="str">
            <v>m²</v>
          </cell>
          <cell r="F62">
            <v>9.14</v>
          </cell>
          <cell r="G62">
            <v>236.15</v>
          </cell>
          <cell r="H62">
            <v>285.58999999999997</v>
          </cell>
          <cell r="I62">
            <v>2610.29</v>
          </cell>
        </row>
        <row r="63">
          <cell r="A63" t="str">
            <v xml:space="preserve"> 4.7 </v>
          </cell>
          <cell r="B63" t="str">
            <v xml:space="preserve">  </v>
          </cell>
          <cell r="D63" t="str">
            <v>Base de Placas e Ancoragens</v>
          </cell>
          <cell r="F63">
            <v>1</v>
          </cell>
          <cell r="G63" t="str">
            <v/>
          </cell>
          <cell r="H63">
            <v>14685.29</v>
          </cell>
          <cell r="I63">
            <v>14685.289999999999</v>
          </cell>
        </row>
        <row r="64">
          <cell r="A64" t="str">
            <v xml:space="preserve"> 4.7.1 </v>
          </cell>
          <cell r="B64" t="str">
            <v xml:space="preserve"> CPU-0307-86 </v>
          </cell>
          <cell r="C64" t="str">
            <v>Próprio</v>
          </cell>
          <cell r="D64" t="str">
            <v>BASE PARA FIXACAO TIPO ANCORAGENS TIPO 1 (600)</v>
          </cell>
          <cell r="E64" t="str">
            <v>UN</v>
          </cell>
          <cell r="F64">
            <v>8</v>
          </cell>
          <cell r="G64">
            <v>591.38</v>
          </cell>
          <cell r="H64">
            <v>715.21</v>
          </cell>
          <cell r="I64">
            <v>5721.68</v>
          </cell>
        </row>
        <row r="65">
          <cell r="A65" t="str">
            <v xml:space="preserve"> 4.7.2 </v>
          </cell>
          <cell r="B65" t="str">
            <v xml:space="preserve"> CPU-0307-90 </v>
          </cell>
          <cell r="C65" t="str">
            <v>Próprio</v>
          </cell>
          <cell r="D65" t="str">
            <v>BASE PARA FIXACAO TIPO ANCORAGENS TIPO 2 (602)</v>
          </cell>
          <cell r="E65" t="str">
            <v>UN</v>
          </cell>
          <cell r="F65">
            <v>12</v>
          </cell>
          <cell r="G65">
            <v>389.34</v>
          </cell>
          <cell r="H65">
            <v>470.86</v>
          </cell>
          <cell r="I65">
            <v>5650.32</v>
          </cell>
        </row>
        <row r="66">
          <cell r="A66" t="str">
            <v xml:space="preserve"> 4.7.3 </v>
          </cell>
          <cell r="B66" t="str">
            <v xml:space="preserve"> CPU-0307-87 </v>
          </cell>
          <cell r="C66" t="str">
            <v>Próprio</v>
          </cell>
          <cell r="D66" t="str">
            <v>TIPO 1 BASE PARA FIXACAO DE PILAR_SBC 100305</v>
          </cell>
          <cell r="E66" t="str">
            <v>UN</v>
          </cell>
          <cell r="F66">
            <v>1</v>
          </cell>
          <cell r="G66">
            <v>837.08</v>
          </cell>
          <cell r="H66">
            <v>1012.36</v>
          </cell>
          <cell r="I66">
            <v>1012.36</v>
          </cell>
        </row>
        <row r="67">
          <cell r="A67" t="str">
            <v xml:space="preserve"> 4.7.4 </v>
          </cell>
          <cell r="B67" t="str">
            <v xml:space="preserve"> CPU-0307-88 </v>
          </cell>
          <cell r="C67" t="str">
            <v>Próprio</v>
          </cell>
          <cell r="D67" t="str">
            <v>TIPO 2 BASE PARA FIXACAO DE PILAR_SBC 100305</v>
          </cell>
          <cell r="E67" t="str">
            <v>UN</v>
          </cell>
          <cell r="F67">
            <v>1</v>
          </cell>
          <cell r="G67">
            <v>929.9</v>
          </cell>
          <cell r="H67">
            <v>1124.6199999999999</v>
          </cell>
          <cell r="I67">
            <v>1124.6199999999999</v>
          </cell>
        </row>
        <row r="68">
          <cell r="A68" t="str">
            <v xml:space="preserve"> 4.7.5 </v>
          </cell>
          <cell r="B68" t="str">
            <v xml:space="preserve"> CPU-0307-89 </v>
          </cell>
          <cell r="C68" t="str">
            <v>Próprio</v>
          </cell>
          <cell r="D68" t="str">
            <v>TIPO 3 BASE PARA FIXACAO DE PILAR_SBC 100305</v>
          </cell>
          <cell r="E68" t="str">
            <v>UN</v>
          </cell>
          <cell r="F68">
            <v>1</v>
          </cell>
          <cell r="G68">
            <v>972.64</v>
          </cell>
          <cell r="H68">
            <v>1176.31</v>
          </cell>
          <cell r="I68">
            <v>1176.31</v>
          </cell>
        </row>
        <row r="69">
          <cell r="A69">
            <v>5</v>
          </cell>
          <cell r="B69" t="str">
            <v xml:space="preserve">  </v>
          </cell>
          <cell r="D69" t="str">
            <v>VEDAÇÃO</v>
          </cell>
          <cell r="F69">
            <v>1</v>
          </cell>
          <cell r="G69" t="str">
            <v/>
          </cell>
          <cell r="H69">
            <v>17994.84</v>
          </cell>
          <cell r="I69">
            <v>17938.18</v>
          </cell>
        </row>
        <row r="70">
          <cell r="A70" t="str">
            <v xml:space="preserve"> 5.1 </v>
          </cell>
          <cell r="B70" t="str">
            <v xml:space="preserve">  </v>
          </cell>
          <cell r="D70" t="str">
            <v>PAREDE</v>
          </cell>
          <cell r="F70">
            <v>1</v>
          </cell>
          <cell r="G70" t="str">
            <v/>
          </cell>
          <cell r="H70">
            <v>11161.26</v>
          </cell>
          <cell r="I70">
            <v>11161.26</v>
          </cell>
        </row>
        <row r="71">
          <cell r="A71" t="str">
            <v xml:space="preserve"> 5.1.1 </v>
          </cell>
          <cell r="B71" t="str">
            <v xml:space="preserve"> 103342 </v>
          </cell>
          <cell r="C71" t="str">
            <v>SINAPI</v>
          </cell>
          <cell r="D71" t="str">
            <v>ALVENARIA DE VEDAÇÃO DE BLOCOS VAZADOS DE CONCRETO DE 14X19X29 CM (ESPESSURA 14 CM) E ARGAMASSA DE ASSENTAMENTO COM PREPARO EM BETONEIRA. AF_12/2021</v>
          </cell>
          <cell r="E71" t="str">
            <v>m²</v>
          </cell>
          <cell r="F71">
            <v>37.31</v>
          </cell>
          <cell r="G71">
            <v>138.59</v>
          </cell>
          <cell r="H71">
            <v>167.61</v>
          </cell>
          <cell r="I71">
            <v>6253.52</v>
          </cell>
        </row>
        <row r="72">
          <cell r="A72" t="str">
            <v xml:space="preserve"> 5.1.2 </v>
          </cell>
          <cell r="B72" t="str">
            <v xml:space="preserve"> 87879 </v>
          </cell>
          <cell r="C72" t="str">
            <v>SINAPI</v>
          </cell>
          <cell r="D72" t="str">
            <v>CHAPISCO APLICADO EM ALVENARIAS E ESTRUTURAS DE CONCRETO INTERNAS, COM COLHER DE PEDREIRO. ARGAMASSA TRAÇO 1:3 COM PREPARO EM BETONEIRA 400L. AF_10/2022</v>
          </cell>
          <cell r="E72" t="str">
            <v>m²</v>
          </cell>
          <cell r="F72">
            <v>37.31</v>
          </cell>
          <cell r="G72">
            <v>5.32</v>
          </cell>
          <cell r="H72">
            <v>6.43</v>
          </cell>
          <cell r="I72">
            <v>239.9</v>
          </cell>
        </row>
        <row r="73">
          <cell r="A73" t="str">
            <v xml:space="preserve"> 5.1.3 </v>
          </cell>
          <cell r="B73" t="str">
            <v xml:space="preserve"> 87894 </v>
          </cell>
          <cell r="C73" t="str">
            <v>SINAPI</v>
          </cell>
          <cell r="D73" t="str">
            <v>CHAPISCO APLICADO EM ALVENARIA (SEM PRESENÇA DE VÃOS) E ESTRUTURAS DE CONCRETO DE FACHADA, COM COLHER DE PEDREIRO. ARGAMASSA TRAÇO 1:3 COM PREPARO EM BETONEIRA 400L. AF_10/2022</v>
          </cell>
          <cell r="E73" t="str">
            <v>m²</v>
          </cell>
          <cell r="F73">
            <v>37.31</v>
          </cell>
          <cell r="G73">
            <v>8.18</v>
          </cell>
          <cell r="H73">
            <v>9.89</v>
          </cell>
          <cell r="I73">
            <v>368.99</v>
          </cell>
        </row>
        <row r="74">
          <cell r="A74" t="str">
            <v xml:space="preserve"> 5.1.4 </v>
          </cell>
          <cell r="B74" t="str">
            <v xml:space="preserve"> 104233 </v>
          </cell>
          <cell r="C74" t="str">
            <v>SINAPI</v>
          </cell>
          <cell r="D74" t="str">
            <v>EMBOÇO OU MASSA ÚNICA EM ARGAMASSA TRAÇO 1:2:8, PREPARO MECÂNICA COM BETONEIRA 400 L, APLICADA MANUALMENTE EM PANOS DE FACHADA SEM PRESENÇA DE VÃOS, ESPESSURA DE 25 MM, ACESSO POR ANDAIME. AF_08/2022</v>
          </cell>
          <cell r="E74" t="str">
            <v>m²</v>
          </cell>
          <cell r="F74">
            <v>74.62</v>
          </cell>
          <cell r="G74">
            <v>47.64</v>
          </cell>
          <cell r="H74">
            <v>57.61</v>
          </cell>
          <cell r="I74">
            <v>4298.8500000000004</v>
          </cell>
        </row>
        <row r="75">
          <cell r="A75" t="str">
            <v xml:space="preserve"> 5.2 </v>
          </cell>
          <cell r="B75" t="str">
            <v xml:space="preserve">  </v>
          </cell>
          <cell r="D75" t="str">
            <v>PORTAS</v>
          </cell>
          <cell r="F75">
            <v>1</v>
          </cell>
          <cell r="G75" t="str">
            <v/>
          </cell>
          <cell r="H75">
            <v>6833.58</v>
          </cell>
          <cell r="I75">
            <v>6776.92</v>
          </cell>
        </row>
        <row r="76">
          <cell r="A76" t="str">
            <v xml:space="preserve"> 5.2.1 </v>
          </cell>
          <cell r="B76" t="str">
            <v xml:space="preserve"> 90838 </v>
          </cell>
          <cell r="C76" t="str">
            <v>SINAPI</v>
          </cell>
          <cell r="D76" t="str">
            <v>PORTA CORTA-FOGO 90X210X4CM - FORNECIMENTO E INSTALAÇÃO. AF_10/2025</v>
          </cell>
          <cell r="E76" t="str">
            <v>UN</v>
          </cell>
          <cell r="F76">
            <v>4</v>
          </cell>
          <cell r="G76">
            <v>1342.32</v>
          </cell>
          <cell r="H76">
            <v>1623.4</v>
          </cell>
          <cell r="I76">
            <v>6493.6</v>
          </cell>
        </row>
        <row r="77">
          <cell r="A77" t="str">
            <v xml:space="preserve"> 5.2.2 </v>
          </cell>
          <cell r="B77" t="str">
            <v xml:space="preserve"> 105024 </v>
          </cell>
          <cell r="C77" t="str">
            <v>SINAPI</v>
          </cell>
          <cell r="D77" t="str">
            <v>VERGA MOLDADA IN LOCO EM CONCRETO, ESPESSURA DE *10* CM. AF_03/2024</v>
          </cell>
          <cell r="E77" t="str">
            <v>M</v>
          </cell>
          <cell r="F77">
            <v>4</v>
          </cell>
          <cell r="G77">
            <v>58.57</v>
          </cell>
          <cell r="H77">
            <v>70.83</v>
          </cell>
          <cell r="I77">
            <v>283.32</v>
          </cell>
        </row>
        <row r="78">
          <cell r="A78">
            <v>6</v>
          </cell>
          <cell r="B78" t="str">
            <v xml:space="preserve">  </v>
          </cell>
          <cell r="D78" t="str">
            <v>PINTURA</v>
          </cell>
          <cell r="F78">
            <v>1</v>
          </cell>
          <cell r="G78" t="str">
            <v/>
          </cell>
          <cell r="H78">
            <v>18179.84</v>
          </cell>
          <cell r="I78">
            <v>16012.82</v>
          </cell>
        </row>
        <row r="79">
          <cell r="A79" t="str">
            <v xml:space="preserve"> 6.1 </v>
          </cell>
          <cell r="B79" t="str">
            <v xml:space="preserve">  </v>
          </cell>
          <cell r="D79" t="str">
            <v>ESTRUTURA</v>
          </cell>
          <cell r="F79">
            <v>1</v>
          </cell>
          <cell r="G79" t="str">
            <v/>
          </cell>
          <cell r="H79">
            <v>11230.13</v>
          </cell>
          <cell r="I79">
            <v>11229.67</v>
          </cell>
        </row>
        <row r="80">
          <cell r="A80" t="str">
            <v xml:space="preserve"> 6.1.1 </v>
          </cell>
          <cell r="B80" t="str">
            <v xml:space="preserve"> 100720 </v>
          </cell>
          <cell r="C80" t="str">
            <v>SINAPI</v>
          </cell>
          <cell r="D80" t="str">
            <v>PINTURA COM TINTA ALQUÍDICA DE FUNDO (TIPO ZARCÃO) APLICADA A ROLO OU PINCEL SOBRE PERFIL METÁLICO EXECUTADO EM FÁBRICA (POR DEMÃO). AF_01/2020</v>
          </cell>
          <cell r="E80" t="str">
            <v>m²</v>
          </cell>
          <cell r="F80">
            <v>421.62</v>
          </cell>
          <cell r="G80">
            <v>12.64</v>
          </cell>
          <cell r="H80">
            <v>15.28</v>
          </cell>
          <cell r="I80">
            <v>6442.35</v>
          </cell>
        </row>
        <row r="81">
          <cell r="A81" t="str">
            <v xml:space="preserve"> 6.1.2 </v>
          </cell>
          <cell r="B81" t="str">
            <v xml:space="preserve"> 100739 </v>
          </cell>
          <cell r="C81" t="str">
            <v>SINAPI</v>
          </cell>
          <cell r="D81" t="str">
            <v>PINTURA COM TINTA ALQUÍDICA DE ACABAMENTO (ESMALTE SINTÉTICO ACETINADO) PULVERIZADA SOBRE PERFIL METÁLICO EXECUTADO EM FÁBRICA (POR DEMÃO). AF_01/2020_PE</v>
          </cell>
          <cell r="E81" t="str">
            <v>m²</v>
          </cell>
          <cell r="F81">
            <v>325.89</v>
          </cell>
          <cell r="G81">
            <v>12.15</v>
          </cell>
          <cell r="H81">
            <v>14.69</v>
          </cell>
          <cell r="I81">
            <v>4787.32</v>
          </cell>
        </row>
        <row r="82">
          <cell r="A82" t="str">
            <v xml:space="preserve"> 6.2 </v>
          </cell>
          <cell r="B82" t="str">
            <v xml:space="preserve">  </v>
          </cell>
          <cell r="D82" t="str">
            <v>PAREDE</v>
          </cell>
          <cell r="F82">
            <v>1</v>
          </cell>
          <cell r="G82" t="str">
            <v/>
          </cell>
          <cell r="H82">
            <v>6949.71</v>
          </cell>
          <cell r="I82">
            <v>4783.1499999999996</v>
          </cell>
        </row>
        <row r="83">
          <cell r="A83" t="str">
            <v xml:space="preserve"> 6.2.1 </v>
          </cell>
          <cell r="B83" t="str">
            <v xml:space="preserve"> 96132 </v>
          </cell>
          <cell r="C83" t="str">
            <v>SINAPI</v>
          </cell>
          <cell r="D83" t="str">
            <v>APLICAÇÃO MANUAL DE MASSA ACRÍLICA EM PANOS DE FACHADA SEM PRESENÇA DE VÃOS, DE EDIFÍCIOS DE MÚLTIPLOS PAVIMENTOS, DUAS DEMÃOS. AF_03/2024</v>
          </cell>
          <cell r="E83" t="str">
            <v>m²</v>
          </cell>
          <cell r="F83">
            <v>37.31</v>
          </cell>
          <cell r="G83">
            <v>20.46</v>
          </cell>
          <cell r="H83">
            <v>24.74</v>
          </cell>
          <cell r="I83">
            <v>923.04</v>
          </cell>
        </row>
        <row r="84">
          <cell r="A84" t="str">
            <v xml:space="preserve"> 6.2.2 </v>
          </cell>
          <cell r="B84" t="str">
            <v xml:space="preserve"> 88497 </v>
          </cell>
          <cell r="C84" t="str">
            <v>SINAPI</v>
          </cell>
          <cell r="D84" t="str">
            <v>EMASSAMENTO COM MASSA LÁTEX, APLICAÇÃO EM PAREDE, DUAS DEMÃOS, LIXAMENTO MANUAL. AF_04/2023</v>
          </cell>
          <cell r="E84" t="str">
            <v>m²</v>
          </cell>
          <cell r="F84">
            <v>37.31</v>
          </cell>
          <cell r="G84">
            <v>20.45</v>
          </cell>
          <cell r="H84">
            <v>24.73</v>
          </cell>
          <cell r="I84">
            <v>922.67</v>
          </cell>
        </row>
        <row r="85">
          <cell r="A85" t="str">
            <v xml:space="preserve"> 6.2.3 </v>
          </cell>
          <cell r="B85" t="str">
            <v xml:space="preserve"> 88489 </v>
          </cell>
          <cell r="C85" t="str">
            <v>SINAPI</v>
          </cell>
          <cell r="D85" t="str">
            <v>PINTURA LÁTEX ACRÍLICA PREMIUM, APLICAÇÃO MANUAL EM PAREDES, DUAS DEMÃOS. AF_04/2023</v>
          </cell>
          <cell r="E85" t="str">
            <v>m²</v>
          </cell>
          <cell r="F85">
            <v>162.19999999999999</v>
          </cell>
          <cell r="G85">
            <v>14.98</v>
          </cell>
          <cell r="H85">
            <v>18.11</v>
          </cell>
          <cell r="I85">
            <v>2937.44</v>
          </cell>
        </row>
        <row r="86">
          <cell r="A86">
            <v>7</v>
          </cell>
          <cell r="B86" t="str">
            <v xml:space="preserve">  </v>
          </cell>
          <cell r="D86" t="str">
            <v>DIVERSOS</v>
          </cell>
          <cell r="F86">
            <v>1</v>
          </cell>
          <cell r="G86" t="str">
            <v/>
          </cell>
          <cell r="H86">
            <v>1254.05</v>
          </cell>
          <cell r="I86">
            <v>955.41</v>
          </cell>
        </row>
        <row r="87">
          <cell r="A87" t="str">
            <v xml:space="preserve"> 7.1 </v>
          </cell>
          <cell r="B87" t="str">
            <v xml:space="preserve"> 94990 </v>
          </cell>
          <cell r="C87" t="str">
            <v>SINAPI</v>
          </cell>
          <cell r="D87" t="str">
            <v>EXECUÇÃO DE PASSEIO (CALÇADA) OU PISO DE CONCRETO COM CONCRETO MOLDADO IN LOCO, FEITO EM OBRA, ACABAMENTO CONVENCIONAL, NÃO ARMADO. AF_08/2022</v>
          </cell>
          <cell r="E87" t="str">
            <v>m³</v>
          </cell>
          <cell r="F87">
            <v>0.79</v>
          </cell>
          <cell r="G87">
            <v>999.99</v>
          </cell>
          <cell r="H87">
            <v>1209.3800000000001</v>
          </cell>
          <cell r="I87">
            <v>955.41</v>
          </cell>
        </row>
        <row r="88">
          <cell r="A88">
            <v>8</v>
          </cell>
          <cell r="B88" t="str">
            <v xml:space="preserve">  </v>
          </cell>
          <cell r="D88" t="str">
            <v>SERVIÇOS AUXILIARES E ADMINISTRATIVOS</v>
          </cell>
          <cell r="F88">
            <v>1</v>
          </cell>
          <cell r="G88" t="str">
            <v/>
          </cell>
          <cell r="H88">
            <v>112760.01</v>
          </cell>
          <cell r="I88">
            <v>112760.01</v>
          </cell>
        </row>
        <row r="89">
          <cell r="A89" t="str">
            <v xml:space="preserve"> 8.1 </v>
          </cell>
          <cell r="B89" t="str">
            <v xml:space="preserve">  </v>
          </cell>
          <cell r="D89" t="str">
            <v>ADMINISTRAÇÃO</v>
          </cell>
          <cell r="F89">
            <v>1</v>
          </cell>
          <cell r="G89" t="str">
            <v/>
          </cell>
          <cell r="H89">
            <v>112760.01</v>
          </cell>
          <cell r="I89">
            <v>112760.01</v>
          </cell>
        </row>
        <row r="90">
          <cell r="A90" t="str">
            <v xml:space="preserve"> 8.1.1 </v>
          </cell>
          <cell r="B90" t="str">
            <v xml:space="preserve"> 93567 </v>
          </cell>
          <cell r="C90" t="str">
            <v>SINAPI</v>
          </cell>
          <cell r="D90" t="str">
            <v>ENGENHEIRO CIVIL DE OBRA PLENO COM ENCARGOS COMPLEMENTARES</v>
          </cell>
          <cell r="E90" t="str">
            <v>MES</v>
          </cell>
          <cell r="F90">
            <v>1.5</v>
          </cell>
          <cell r="G90">
            <v>28822.3</v>
          </cell>
          <cell r="H90">
            <v>34857.68</v>
          </cell>
          <cell r="I90">
            <v>52286.52</v>
          </cell>
        </row>
        <row r="91">
          <cell r="A91" t="str">
            <v xml:space="preserve"> 8.1.2 </v>
          </cell>
          <cell r="B91" t="str">
            <v xml:space="preserve"> 100321 </v>
          </cell>
          <cell r="C91" t="str">
            <v>SINAPI</v>
          </cell>
          <cell r="D91" t="str">
            <v>TÉCNICO EM SEGURANÇA DO TRABALHO COM ENCARGOS COMPLEMENTARES</v>
          </cell>
          <cell r="E91" t="str">
            <v>MES</v>
          </cell>
          <cell r="F91">
            <v>3</v>
          </cell>
          <cell r="G91">
            <v>11108.2</v>
          </cell>
          <cell r="H91">
            <v>13434.25</v>
          </cell>
          <cell r="I91">
            <v>40302.75</v>
          </cell>
        </row>
        <row r="92">
          <cell r="A92" t="str">
            <v xml:space="preserve"> 8.1.3 </v>
          </cell>
          <cell r="B92" t="str">
            <v xml:space="preserve"> 93572 </v>
          </cell>
          <cell r="C92" t="str">
            <v>SINAPI</v>
          </cell>
          <cell r="D92" t="str">
            <v>ENCARREGADO GERAL DE OBRAS COM ENCARGOS COMPLEMENTARES</v>
          </cell>
          <cell r="E92" t="str">
            <v>MES</v>
          </cell>
          <cell r="F92">
            <v>3</v>
          </cell>
          <cell r="G92">
            <v>5559.44</v>
          </cell>
          <cell r="H92">
            <v>6723.58</v>
          </cell>
          <cell r="I92">
            <v>20170.740000000002</v>
          </cell>
        </row>
        <row r="93">
          <cell r="A93">
            <v>9</v>
          </cell>
          <cell r="B93" t="str">
            <v xml:space="preserve">  </v>
          </cell>
          <cell r="D93" t="str">
            <v>LIMPEZA</v>
          </cell>
          <cell r="F93">
            <v>1</v>
          </cell>
          <cell r="G93" t="str">
            <v/>
          </cell>
          <cell r="H93">
            <v>1814.1</v>
          </cell>
          <cell r="I93">
            <v>1814.1</v>
          </cell>
        </row>
        <row r="94">
          <cell r="A94" t="str">
            <v xml:space="preserve"> 9.1 </v>
          </cell>
          <cell r="B94" t="str">
            <v xml:space="preserve"> CPU-0307-57 </v>
          </cell>
          <cell r="C94" t="str">
            <v>Próprio</v>
          </cell>
          <cell r="D94" t="str">
            <v>ENTULHO CONTAINER - MÊS</v>
          </cell>
          <cell r="E94" t="str">
            <v>MÊS</v>
          </cell>
          <cell r="F94">
            <v>3</v>
          </cell>
          <cell r="G94">
            <v>500</v>
          </cell>
          <cell r="H94">
            <v>604.70000000000005</v>
          </cell>
          <cell r="I94">
            <v>1814.1</v>
          </cell>
        </row>
        <row r="96">
          <cell r="F96" t="str">
            <v>Total sem BDI</v>
          </cell>
          <cell r="I96">
            <v>275531.37</v>
          </cell>
        </row>
        <row r="97">
          <cell r="F97" t="str">
            <v>Total do BDI</v>
          </cell>
          <cell r="I97">
            <v>57678.710000000021</v>
          </cell>
        </row>
        <row r="98">
          <cell r="F98" t="str">
            <v>Total Geral</v>
          </cell>
          <cell r="I98">
            <v>333210.08</v>
          </cell>
        </row>
        <row r="99">
          <cell r="B99" t="str">
            <v>Brasília, 28 de maio de 2026</v>
          </cell>
        </row>
        <row r="100">
          <cell r="A100" t="str">
            <v>_________________________________________________</v>
          </cell>
        </row>
        <row r="101">
          <cell r="A101" t="str">
            <v>NEWTON MOTA TRIBUZI NEVES
Setor de Engenharia</v>
          </cell>
        </row>
        <row r="102">
          <cell r="A102" t="str">
            <v>MATRÍCULA 1708970-0</v>
          </cell>
        </row>
        <row r="103">
          <cell r="A103" t="str">
            <v>ENGENHEIRO CIVIL CREA 7916/D-PB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BDI "/>
      <sheetName val="Encargos Sociais"/>
      <sheetName val="Resumo Orçamento"/>
      <sheetName val="Comparativo Des. x Não Des."/>
      <sheetName val="Orçamento Sintético-Desonerado"/>
      <sheetName val=" Curva ABC de Serviços"/>
      <sheetName val="Curva ABC de Insumos"/>
      <sheetName val="Orçamento Analítico"/>
      <sheetName val="CRONOGRAMA"/>
      <sheetName val="Orçamento Sintético-Não Desoner"/>
      <sheetName val="MC-FACHADA"/>
      <sheetName val="MC-COBERTURA"/>
      <sheetName val="MC-SAÍDA DE EMERG."/>
      <sheetName val="MC-SUBESTAÇÃO"/>
      <sheetName val="MC-ADM"/>
      <sheetName val="MC-CANT"/>
    </sheetNames>
    <sheetDataSet>
      <sheetData sheetId="0">
        <row r="5">
          <cell r="D5" t="str">
            <v>COORDENAÇÃO DE ENGENHARIA E ARQUITETURA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E5B9-2645-4DBB-8837-CF43A140F75C}">
  <sheetPr>
    <pageSetUpPr fitToPage="1"/>
  </sheetPr>
  <dimension ref="A1:W964"/>
  <sheetViews>
    <sheetView showGridLines="0" showZeros="0" tabSelected="1" workbookViewId="0">
      <selection activeCell="G9" sqref="G9"/>
    </sheetView>
  </sheetViews>
  <sheetFormatPr defaultColWidth="12.5703125" defaultRowHeight="12.75" x14ac:dyDescent="0.2"/>
  <cols>
    <col min="1" max="1" width="10" customWidth="1"/>
    <col min="2" max="2" width="11" customWidth="1"/>
    <col min="3" max="3" width="13.28515625" customWidth="1"/>
    <col min="4" max="4" width="60" customWidth="1"/>
    <col min="5" max="5" width="15.140625" customWidth="1"/>
    <col min="6" max="6" width="10.85546875" customWidth="1"/>
    <col min="7" max="7" width="14" customWidth="1"/>
    <col min="8" max="8" width="18.85546875" customWidth="1"/>
    <col min="9" max="9" width="14.85546875" bestFit="1" customWidth="1"/>
    <col min="10" max="10" width="8.5703125" style="3" customWidth="1"/>
    <col min="11" max="11" width="12" hidden="1" customWidth="1"/>
    <col min="12" max="23" width="8.5703125" customWidth="1"/>
  </cols>
  <sheetData>
    <row r="1" spans="1:23" ht="15" x14ac:dyDescent="0.2">
      <c r="A1" s="1"/>
      <c r="B1" s="1"/>
      <c r="C1" s="1"/>
      <c r="D1" s="1" t="s">
        <v>0</v>
      </c>
      <c r="E1" s="2" t="s">
        <v>1</v>
      </c>
      <c r="F1" s="2"/>
      <c r="G1" s="2" t="s">
        <v>2</v>
      </c>
      <c r="H1" s="2"/>
      <c r="I1" s="1"/>
      <c r="K1" s="4"/>
      <c r="L1" s="4"/>
    </row>
    <row r="2" spans="1:23" x14ac:dyDescent="0.2">
      <c r="A2" s="5"/>
      <c r="B2" s="5"/>
      <c r="C2" s="5"/>
      <c r="D2" s="5" t="s">
        <v>3</v>
      </c>
      <c r="E2" s="6" t="s">
        <v>4</v>
      </c>
      <c r="F2" s="6"/>
      <c r="G2" s="6" t="s">
        <v>5</v>
      </c>
      <c r="H2" s="6"/>
      <c r="I2" s="5"/>
      <c r="K2" s="4"/>
      <c r="L2" s="4"/>
    </row>
    <row r="3" spans="1:23" ht="46.5" customHeight="1" x14ac:dyDescent="0.2">
      <c r="K3" s="4"/>
      <c r="L3" s="4"/>
    </row>
    <row r="4" spans="1:23" ht="21" customHeight="1" x14ac:dyDescent="0.25">
      <c r="A4" s="7" t="s">
        <v>6</v>
      </c>
      <c r="B4" s="8"/>
      <c r="C4" s="8"/>
      <c r="D4" s="8"/>
      <c r="E4" s="8"/>
      <c r="F4" s="8"/>
      <c r="G4" s="8"/>
      <c r="H4" s="8"/>
      <c r="I4" s="8"/>
      <c r="K4" s="4"/>
      <c r="L4" s="4"/>
    </row>
    <row r="5" spans="1:23" ht="32.2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K5" s="4"/>
      <c r="L5" s="4"/>
    </row>
    <row r="6" spans="1:23" x14ac:dyDescent="0.2">
      <c r="A6" s="10">
        <v>1</v>
      </c>
      <c r="B6" s="10" t="s">
        <v>16</v>
      </c>
      <c r="C6" s="10"/>
      <c r="D6" s="10" t="s">
        <v>17</v>
      </c>
      <c r="E6" s="11"/>
      <c r="F6" s="12">
        <v>1</v>
      </c>
      <c r="G6" s="12" t="s">
        <v>18</v>
      </c>
      <c r="H6" s="13"/>
      <c r="I6" s="13">
        <f>SUBTOTAL(9,I7:I28)</f>
        <v>0</v>
      </c>
      <c r="K6" s="4"/>
      <c r="L6" s="4"/>
    </row>
    <row r="7" spans="1:23" x14ac:dyDescent="0.2">
      <c r="A7" s="10" t="s">
        <v>19</v>
      </c>
      <c r="B7" s="10" t="s">
        <v>16</v>
      </c>
      <c r="C7" s="10"/>
      <c r="D7" s="10" t="s">
        <v>20</v>
      </c>
      <c r="E7" s="11"/>
      <c r="F7" s="12">
        <v>1</v>
      </c>
      <c r="G7" s="12" t="s">
        <v>18</v>
      </c>
      <c r="H7" s="13"/>
      <c r="I7" s="13">
        <f>SUBTOTAL(9,I8:I9)</f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">
      <c r="A8" s="10" t="s">
        <v>21</v>
      </c>
      <c r="B8" s="10" t="s">
        <v>16</v>
      </c>
      <c r="C8" s="10"/>
      <c r="D8" s="10" t="s">
        <v>22</v>
      </c>
      <c r="E8" s="11"/>
      <c r="F8" s="12">
        <v>1</v>
      </c>
      <c r="G8" s="12" t="s">
        <v>18</v>
      </c>
      <c r="H8" s="13"/>
      <c r="I8" s="13">
        <f>SUBTOTAL(9,I9)</f>
        <v>0</v>
      </c>
      <c r="K8" s="4"/>
      <c r="L8" s="4"/>
    </row>
    <row r="9" spans="1:23" ht="38.25" x14ac:dyDescent="0.2">
      <c r="A9" s="14" t="s">
        <v>23</v>
      </c>
      <c r="B9" s="14" t="s">
        <v>24</v>
      </c>
      <c r="C9" s="14" t="s">
        <v>25</v>
      </c>
      <c r="D9" s="14" t="s">
        <v>26</v>
      </c>
      <c r="E9" s="15" t="s">
        <v>27</v>
      </c>
      <c r="F9" s="16">
        <v>3</v>
      </c>
      <c r="G9" s="17"/>
      <c r="H9" s="18">
        <f>TRUNC(G9*(1+$G$2),2)</f>
        <v>0</v>
      </c>
      <c r="I9" s="17">
        <f>TRUNC(F9*H9,2)</f>
        <v>0</v>
      </c>
      <c r="K9" s="17">
        <f>TRUNC(F9*G9,2)</f>
        <v>0</v>
      </c>
      <c r="L9" s="4"/>
    </row>
    <row r="10" spans="1:23" x14ac:dyDescent="0.2">
      <c r="A10" s="10" t="s">
        <v>28</v>
      </c>
      <c r="B10" s="10" t="s">
        <v>16</v>
      </c>
      <c r="C10" s="10"/>
      <c r="D10" s="10" t="s">
        <v>29</v>
      </c>
      <c r="E10" s="11"/>
      <c r="F10" s="12">
        <v>1</v>
      </c>
      <c r="G10" s="12" t="s">
        <v>18</v>
      </c>
      <c r="H10" s="13"/>
      <c r="I10" s="13">
        <f>SUBTOTAL(9,I11:I19)</f>
        <v>0</v>
      </c>
      <c r="K10" s="17"/>
      <c r="L10" s="4"/>
    </row>
    <row r="11" spans="1:23" x14ac:dyDescent="0.2">
      <c r="A11" s="10" t="s">
        <v>30</v>
      </c>
      <c r="B11" s="10" t="s">
        <v>16</v>
      </c>
      <c r="C11" s="10"/>
      <c r="D11" s="10" t="s">
        <v>31</v>
      </c>
      <c r="E11" s="11"/>
      <c r="F11" s="12">
        <v>1</v>
      </c>
      <c r="G11" s="12" t="s">
        <v>18</v>
      </c>
      <c r="H11" s="13"/>
      <c r="I11" s="13">
        <f>SUBTOTAL(9,I12:I19)</f>
        <v>0</v>
      </c>
      <c r="K11" s="17"/>
      <c r="L11" s="4"/>
    </row>
    <row r="12" spans="1:23" x14ac:dyDescent="0.2">
      <c r="A12" s="10" t="s">
        <v>32</v>
      </c>
      <c r="B12" s="10" t="s">
        <v>16</v>
      </c>
      <c r="C12" s="10"/>
      <c r="D12" s="10" t="s">
        <v>33</v>
      </c>
      <c r="E12" s="11"/>
      <c r="F12" s="12">
        <v>1</v>
      </c>
      <c r="G12" s="12" t="s">
        <v>18</v>
      </c>
      <c r="H12" s="13"/>
      <c r="I12" s="13">
        <f>SUBTOTAL(9,I13)</f>
        <v>0</v>
      </c>
      <c r="K12" s="17"/>
      <c r="L12" s="4"/>
    </row>
    <row r="13" spans="1:23" ht="38.25" x14ac:dyDescent="0.2">
      <c r="A13" s="19" t="s">
        <v>34</v>
      </c>
      <c r="B13" s="19" t="s">
        <v>35</v>
      </c>
      <c r="C13" s="19" t="s">
        <v>25</v>
      </c>
      <c r="D13" s="19" t="s">
        <v>36</v>
      </c>
      <c r="E13" s="20" t="s">
        <v>37</v>
      </c>
      <c r="F13" s="21">
        <v>8</v>
      </c>
      <c r="G13" s="18"/>
      <c r="H13" s="18">
        <f>TRUNC(G13*(1+$G$2),2)</f>
        <v>0</v>
      </c>
      <c r="I13" s="17">
        <f>TRUNC(F13*H13,2)</f>
        <v>0</v>
      </c>
      <c r="K13" s="17">
        <f t="shared" ref="K13:K76" si="0">TRUNC(F13*G13,2)</f>
        <v>0</v>
      </c>
      <c r="L13" s="4"/>
    </row>
    <row r="14" spans="1:23" x14ac:dyDescent="0.2">
      <c r="A14" s="10" t="s">
        <v>38</v>
      </c>
      <c r="B14" s="10" t="s">
        <v>16</v>
      </c>
      <c r="C14" s="10"/>
      <c r="D14" s="10" t="s">
        <v>39</v>
      </c>
      <c r="E14" s="11"/>
      <c r="F14" s="12">
        <v>1</v>
      </c>
      <c r="G14" s="12"/>
      <c r="H14" s="13"/>
      <c r="I14" s="13">
        <f>SUBTOTAL(9,I15:I16)</f>
        <v>0</v>
      </c>
      <c r="K14" s="17"/>
      <c r="L14" s="4"/>
    </row>
    <row r="15" spans="1:23" ht="38.25" x14ac:dyDescent="0.2">
      <c r="A15" s="19" t="s">
        <v>40</v>
      </c>
      <c r="B15" s="19" t="s">
        <v>41</v>
      </c>
      <c r="C15" s="19" t="s">
        <v>25</v>
      </c>
      <c r="D15" s="19" t="s">
        <v>42</v>
      </c>
      <c r="E15" s="20" t="s">
        <v>37</v>
      </c>
      <c r="F15" s="21">
        <v>8</v>
      </c>
      <c r="G15" s="18"/>
      <c r="H15" s="18">
        <f t="shared" ref="H15:H16" si="1">TRUNC(G15*(1+$G$2),2)</f>
        <v>0</v>
      </c>
      <c r="I15" s="17">
        <f t="shared" ref="I15:I16" si="2">TRUNC(F15*H15,2)</f>
        <v>0</v>
      </c>
      <c r="K15" s="17">
        <f t="shared" si="0"/>
        <v>0</v>
      </c>
      <c r="L15" s="4"/>
    </row>
    <row r="16" spans="1:23" ht="38.25" x14ac:dyDescent="0.2">
      <c r="A16" s="19" t="s">
        <v>43</v>
      </c>
      <c r="B16" s="19" t="s">
        <v>44</v>
      </c>
      <c r="C16" s="19" t="s">
        <v>25</v>
      </c>
      <c r="D16" s="19" t="s">
        <v>45</v>
      </c>
      <c r="E16" s="20" t="s">
        <v>37</v>
      </c>
      <c r="F16" s="21">
        <v>8</v>
      </c>
      <c r="G16" s="18"/>
      <c r="H16" s="18">
        <f t="shared" si="1"/>
        <v>0</v>
      </c>
      <c r="I16" s="17">
        <f t="shared" si="2"/>
        <v>0</v>
      </c>
      <c r="K16" s="17">
        <f t="shared" si="0"/>
        <v>0</v>
      </c>
      <c r="L16" s="4"/>
    </row>
    <row r="17" spans="1:23" x14ac:dyDescent="0.2">
      <c r="A17" s="10" t="s">
        <v>46</v>
      </c>
      <c r="B17" s="10" t="s">
        <v>16</v>
      </c>
      <c r="C17" s="10"/>
      <c r="D17" s="10" t="s">
        <v>47</v>
      </c>
      <c r="E17" s="11"/>
      <c r="F17" s="12">
        <v>1</v>
      </c>
      <c r="G17" s="12"/>
      <c r="H17" s="13"/>
      <c r="I17" s="13">
        <f>SUBTOTAL(9,I18:I19)</f>
        <v>0</v>
      </c>
      <c r="K17" s="17"/>
      <c r="L17" s="4"/>
    </row>
    <row r="18" spans="1:23" ht="25.5" x14ac:dyDescent="0.2">
      <c r="A18" s="19" t="s">
        <v>48</v>
      </c>
      <c r="B18" s="19" t="s">
        <v>49</v>
      </c>
      <c r="C18" s="19" t="s">
        <v>25</v>
      </c>
      <c r="D18" s="19" t="s">
        <v>50</v>
      </c>
      <c r="E18" s="20" t="s">
        <v>51</v>
      </c>
      <c r="F18" s="21">
        <v>1</v>
      </c>
      <c r="G18" s="18"/>
      <c r="H18" s="18">
        <f t="shared" ref="H18:H19" si="3">TRUNC(G18*(1+$G$2),2)</f>
        <v>0</v>
      </c>
      <c r="I18" s="17">
        <f t="shared" ref="I18:I19" si="4">TRUNC(F18*H18,2)</f>
        <v>0</v>
      </c>
      <c r="K18" s="17">
        <f t="shared" si="0"/>
        <v>0</v>
      </c>
      <c r="L18" s="4"/>
    </row>
    <row r="19" spans="1:23" ht="25.5" x14ac:dyDescent="0.2">
      <c r="A19" s="19" t="s">
        <v>52</v>
      </c>
      <c r="B19" s="19" t="s">
        <v>53</v>
      </c>
      <c r="C19" s="19" t="s">
        <v>25</v>
      </c>
      <c r="D19" s="19" t="s">
        <v>54</v>
      </c>
      <c r="E19" s="20" t="s">
        <v>51</v>
      </c>
      <c r="F19" s="21">
        <v>1</v>
      </c>
      <c r="G19" s="18"/>
      <c r="H19" s="18">
        <f t="shared" si="3"/>
        <v>0</v>
      </c>
      <c r="I19" s="17">
        <f t="shared" si="4"/>
        <v>0</v>
      </c>
      <c r="K19" s="17">
        <f t="shared" si="0"/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">
      <c r="A20" s="10" t="s">
        <v>55</v>
      </c>
      <c r="B20" s="10" t="s">
        <v>16</v>
      </c>
      <c r="C20" s="10"/>
      <c r="D20" s="10" t="s">
        <v>56</v>
      </c>
      <c r="E20" s="11"/>
      <c r="F20" s="12">
        <v>1</v>
      </c>
      <c r="G20" s="12"/>
      <c r="H20" s="13"/>
      <c r="I20" s="13">
        <f>SUBTOTAL(9,I21)</f>
        <v>0</v>
      </c>
      <c r="K20" s="17"/>
      <c r="L20" s="4"/>
    </row>
    <row r="21" spans="1:23" ht="25.5" x14ac:dyDescent="0.2">
      <c r="A21" s="14" t="s">
        <v>57</v>
      </c>
      <c r="B21" s="14" t="s">
        <v>58</v>
      </c>
      <c r="C21" s="14" t="s">
        <v>25</v>
      </c>
      <c r="D21" s="14" t="s">
        <v>59</v>
      </c>
      <c r="E21" s="15" t="s">
        <v>37</v>
      </c>
      <c r="F21" s="16">
        <v>50.7</v>
      </c>
      <c r="G21" s="17"/>
      <c r="H21" s="18">
        <f>TRUNC(G21*(1+$G$2),2)</f>
        <v>0</v>
      </c>
      <c r="I21" s="17">
        <f>TRUNC(F21*H21,2)</f>
        <v>0</v>
      </c>
      <c r="K21" s="17">
        <f t="shared" si="0"/>
        <v>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">
      <c r="A22" s="10" t="s">
        <v>60</v>
      </c>
      <c r="B22" s="10" t="s">
        <v>16</v>
      </c>
      <c r="C22" s="10"/>
      <c r="D22" s="10" t="s">
        <v>61</v>
      </c>
      <c r="E22" s="11"/>
      <c r="F22" s="12">
        <v>1</v>
      </c>
      <c r="G22" s="12"/>
      <c r="H22" s="13"/>
      <c r="I22" s="13">
        <f>SUBTOTAL(9,I23:I24)</f>
        <v>0</v>
      </c>
      <c r="K22" s="17"/>
      <c r="L22" s="4"/>
    </row>
    <row r="23" spans="1:23" ht="63.75" x14ac:dyDescent="0.2">
      <c r="A23" s="14" t="s">
        <v>62</v>
      </c>
      <c r="B23" s="14" t="s">
        <v>63</v>
      </c>
      <c r="C23" s="14" t="s">
        <v>25</v>
      </c>
      <c r="D23" s="14" t="s">
        <v>64</v>
      </c>
      <c r="E23" s="15" t="s">
        <v>65</v>
      </c>
      <c r="F23" s="16">
        <v>58.54</v>
      </c>
      <c r="G23" s="17"/>
      <c r="H23" s="18">
        <f t="shared" ref="H23:H24" si="5">TRUNC(G23*(1+$G$2),2)</f>
        <v>0</v>
      </c>
      <c r="I23" s="17">
        <f t="shared" ref="I23:I24" si="6">TRUNC(F23*H23,2)</f>
        <v>0</v>
      </c>
      <c r="K23" s="17">
        <f t="shared" si="0"/>
        <v>0</v>
      </c>
      <c r="L23" s="4"/>
    </row>
    <row r="24" spans="1:23" ht="51" x14ac:dyDescent="0.2">
      <c r="A24" s="19" t="s">
        <v>66</v>
      </c>
      <c r="B24" s="19" t="s">
        <v>67</v>
      </c>
      <c r="C24" s="19" t="s">
        <v>25</v>
      </c>
      <c r="D24" s="19" t="s">
        <v>68</v>
      </c>
      <c r="E24" s="20" t="s">
        <v>69</v>
      </c>
      <c r="F24" s="21">
        <v>175.63</v>
      </c>
      <c r="G24" s="18"/>
      <c r="H24" s="18">
        <f t="shared" si="5"/>
        <v>0</v>
      </c>
      <c r="I24" s="17">
        <f t="shared" si="6"/>
        <v>0</v>
      </c>
      <c r="K24" s="17">
        <f t="shared" si="0"/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">
      <c r="A25" s="10" t="s">
        <v>70</v>
      </c>
      <c r="B25" s="10" t="s">
        <v>16</v>
      </c>
      <c r="C25" s="10"/>
      <c r="D25" s="10" t="s">
        <v>71</v>
      </c>
      <c r="E25" s="11"/>
      <c r="F25" s="12">
        <v>1</v>
      </c>
      <c r="G25" s="12"/>
      <c r="H25" s="13"/>
      <c r="I25" s="13">
        <f>SUBTOTAL(9,I26)</f>
        <v>0</v>
      </c>
      <c r="K25" s="17"/>
      <c r="L25" s="4"/>
    </row>
    <row r="26" spans="1:23" ht="25.5" x14ac:dyDescent="0.2">
      <c r="A26" s="19" t="s">
        <v>72</v>
      </c>
      <c r="B26" s="19" t="s">
        <v>73</v>
      </c>
      <c r="C26" s="19" t="s">
        <v>74</v>
      </c>
      <c r="D26" s="19" t="s">
        <v>75</v>
      </c>
      <c r="E26" s="20" t="s">
        <v>51</v>
      </c>
      <c r="F26" s="21">
        <v>1</v>
      </c>
      <c r="G26" s="18"/>
      <c r="H26" s="18">
        <f>TRUNC(G26*(1+$G$2),2)</f>
        <v>0</v>
      </c>
      <c r="I26" s="17">
        <f>TRUNC(F26*H26,2)</f>
        <v>0</v>
      </c>
      <c r="K26" s="17">
        <f t="shared" si="0"/>
        <v>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">
      <c r="A27" s="10" t="s">
        <v>76</v>
      </c>
      <c r="B27" s="10" t="s">
        <v>16</v>
      </c>
      <c r="C27" s="10"/>
      <c r="D27" s="10" t="s">
        <v>77</v>
      </c>
      <c r="E27" s="11"/>
      <c r="F27" s="12">
        <v>1</v>
      </c>
      <c r="G27" s="12"/>
      <c r="H27" s="13"/>
      <c r="I27" s="13">
        <f>SUBTOTAL(9,I28:I29)</f>
        <v>0</v>
      </c>
      <c r="K27" s="17"/>
      <c r="L27" s="4"/>
    </row>
    <row r="28" spans="1:23" x14ac:dyDescent="0.2">
      <c r="A28" s="19" t="s">
        <v>78</v>
      </c>
      <c r="B28" s="19" t="s">
        <v>79</v>
      </c>
      <c r="C28" s="19" t="s">
        <v>80</v>
      </c>
      <c r="D28" s="19" t="s">
        <v>81</v>
      </c>
      <c r="E28" s="20" t="s">
        <v>69</v>
      </c>
      <c r="F28" s="21">
        <v>2.88</v>
      </c>
      <c r="G28" s="18"/>
      <c r="H28" s="18">
        <f>TRUNC(G28*(1+$G$2),2)</f>
        <v>0</v>
      </c>
      <c r="I28" s="17">
        <f>TRUNC(F28*H28,2)</f>
        <v>0</v>
      </c>
      <c r="K28" s="17">
        <f t="shared" si="0"/>
        <v>0</v>
      </c>
      <c r="L28" s="4"/>
    </row>
    <row r="29" spans="1:23" x14ac:dyDescent="0.2">
      <c r="A29" s="10">
        <v>2</v>
      </c>
      <c r="B29" s="10" t="s">
        <v>16</v>
      </c>
      <c r="C29" s="10"/>
      <c r="D29" s="10" t="s">
        <v>82</v>
      </c>
      <c r="E29" s="11"/>
      <c r="F29" s="12">
        <v>1</v>
      </c>
      <c r="G29" s="12"/>
      <c r="H29" s="13"/>
      <c r="I29" s="13">
        <f>SUBTOTAL(9,I30:I31)</f>
        <v>0</v>
      </c>
      <c r="K29" s="17"/>
      <c r="L29" s="4"/>
    </row>
    <row r="30" spans="1:23" ht="25.5" x14ac:dyDescent="0.2">
      <c r="A30" s="19" t="s">
        <v>83</v>
      </c>
      <c r="B30" s="19" t="s">
        <v>84</v>
      </c>
      <c r="C30" s="19" t="s">
        <v>25</v>
      </c>
      <c r="D30" s="19" t="s">
        <v>85</v>
      </c>
      <c r="E30" s="20" t="s">
        <v>86</v>
      </c>
      <c r="F30" s="21">
        <v>3.06</v>
      </c>
      <c r="G30" s="18"/>
      <c r="H30" s="18">
        <f t="shared" ref="H30:H31" si="7">TRUNC(G30*(1+$G$2),2)</f>
        <v>0</v>
      </c>
      <c r="I30" s="17">
        <f t="shared" ref="I30:I31" si="8">TRUNC(F30*H30,2)</f>
        <v>0</v>
      </c>
      <c r="K30" s="17">
        <f t="shared" si="0"/>
        <v>0</v>
      </c>
      <c r="L30" s="4"/>
    </row>
    <row r="31" spans="1:23" ht="25.5" x14ac:dyDescent="0.2">
      <c r="A31" s="19" t="s">
        <v>87</v>
      </c>
      <c r="B31" s="19" t="s">
        <v>88</v>
      </c>
      <c r="C31" s="19" t="s">
        <v>25</v>
      </c>
      <c r="D31" s="19" t="s">
        <v>89</v>
      </c>
      <c r="E31" s="20" t="s">
        <v>69</v>
      </c>
      <c r="F31" s="21">
        <v>43.11</v>
      </c>
      <c r="G31" s="18"/>
      <c r="H31" s="18">
        <f t="shared" si="7"/>
        <v>0</v>
      </c>
      <c r="I31" s="17">
        <f t="shared" si="8"/>
        <v>0</v>
      </c>
      <c r="K31" s="17">
        <f t="shared" si="0"/>
        <v>0</v>
      </c>
      <c r="L31" s="4"/>
    </row>
    <row r="32" spans="1:23" x14ac:dyDescent="0.2">
      <c r="A32" s="10">
        <v>3</v>
      </c>
      <c r="B32" s="10" t="s">
        <v>16</v>
      </c>
      <c r="C32" s="10"/>
      <c r="D32" s="10" t="s">
        <v>90</v>
      </c>
      <c r="E32" s="11"/>
      <c r="F32" s="12">
        <v>1</v>
      </c>
      <c r="G32" s="12"/>
      <c r="H32" s="13"/>
      <c r="I32" s="13">
        <f>SUBTOTAL(9,I33:I55)</f>
        <v>0</v>
      </c>
      <c r="K32" s="17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">
      <c r="A33" s="10" t="s">
        <v>91</v>
      </c>
      <c r="B33" s="10" t="s">
        <v>16</v>
      </c>
      <c r="C33" s="10"/>
      <c r="D33" s="10" t="s">
        <v>92</v>
      </c>
      <c r="E33" s="11"/>
      <c r="F33" s="12">
        <v>1</v>
      </c>
      <c r="G33" s="12"/>
      <c r="H33" s="13"/>
      <c r="I33" s="13">
        <f>SUBTOTAL(9,I34:I41)</f>
        <v>0</v>
      </c>
      <c r="K33" s="17"/>
      <c r="L33" s="4"/>
    </row>
    <row r="34" spans="1:23" ht="38.25" x14ac:dyDescent="0.2">
      <c r="A34" s="19" t="s">
        <v>93</v>
      </c>
      <c r="B34" s="19" t="s">
        <v>94</v>
      </c>
      <c r="C34" s="19" t="s">
        <v>25</v>
      </c>
      <c r="D34" s="19" t="s">
        <v>95</v>
      </c>
      <c r="E34" s="20" t="s">
        <v>86</v>
      </c>
      <c r="F34" s="21">
        <v>1.3</v>
      </c>
      <c r="G34" s="18"/>
      <c r="H34" s="18">
        <f t="shared" ref="H34:H41" si="9">TRUNC(G34*(1+$G$2),2)</f>
        <v>0</v>
      </c>
      <c r="I34" s="17">
        <f t="shared" ref="I34:I41" si="10">TRUNC(F34*H34,2)</f>
        <v>0</v>
      </c>
      <c r="K34" s="17">
        <f t="shared" si="0"/>
        <v>0</v>
      </c>
      <c r="L34" s="4"/>
    </row>
    <row r="35" spans="1:23" ht="25.5" x14ac:dyDescent="0.2">
      <c r="A35" s="19" t="s">
        <v>96</v>
      </c>
      <c r="B35" s="19" t="s">
        <v>97</v>
      </c>
      <c r="C35" s="19" t="s">
        <v>25</v>
      </c>
      <c r="D35" s="19" t="s">
        <v>98</v>
      </c>
      <c r="E35" s="20" t="s">
        <v>99</v>
      </c>
      <c r="F35" s="21">
        <v>17.73</v>
      </c>
      <c r="G35" s="18"/>
      <c r="H35" s="18">
        <f t="shared" si="9"/>
        <v>0</v>
      </c>
      <c r="I35" s="17">
        <f t="shared" si="10"/>
        <v>0</v>
      </c>
      <c r="K35" s="17">
        <f t="shared" si="0"/>
        <v>0</v>
      </c>
      <c r="L35" s="4"/>
    </row>
    <row r="36" spans="1:23" ht="25.5" x14ac:dyDescent="0.2">
      <c r="A36" s="19" t="s">
        <v>100</v>
      </c>
      <c r="B36" s="19" t="s">
        <v>101</v>
      </c>
      <c r="C36" s="19" t="s">
        <v>25</v>
      </c>
      <c r="D36" s="19" t="s">
        <v>102</v>
      </c>
      <c r="E36" s="20" t="s">
        <v>99</v>
      </c>
      <c r="F36" s="21">
        <v>19.87</v>
      </c>
      <c r="G36" s="18"/>
      <c r="H36" s="18">
        <f t="shared" si="9"/>
        <v>0</v>
      </c>
      <c r="I36" s="17">
        <f t="shared" si="10"/>
        <v>0</v>
      </c>
      <c r="K36" s="17">
        <f t="shared" si="0"/>
        <v>0</v>
      </c>
      <c r="L36" s="4"/>
    </row>
    <row r="37" spans="1:23" ht="38.25" x14ac:dyDescent="0.2">
      <c r="A37" s="19" t="s">
        <v>103</v>
      </c>
      <c r="B37" s="19" t="s">
        <v>104</v>
      </c>
      <c r="C37" s="19" t="s">
        <v>25</v>
      </c>
      <c r="D37" s="19" t="s">
        <v>105</v>
      </c>
      <c r="E37" s="20" t="s">
        <v>99</v>
      </c>
      <c r="F37" s="21">
        <v>67.41</v>
      </c>
      <c r="G37" s="18"/>
      <c r="H37" s="18">
        <f t="shared" si="9"/>
        <v>0</v>
      </c>
      <c r="I37" s="17">
        <f t="shared" si="10"/>
        <v>0</v>
      </c>
      <c r="K37" s="17">
        <f t="shared" si="0"/>
        <v>0</v>
      </c>
      <c r="L37" s="4"/>
    </row>
    <row r="38" spans="1:23" ht="38.25" x14ac:dyDescent="0.2">
      <c r="A38" s="19" t="s">
        <v>106</v>
      </c>
      <c r="B38" s="19" t="s">
        <v>107</v>
      </c>
      <c r="C38" s="19" t="s">
        <v>25</v>
      </c>
      <c r="D38" s="19" t="s">
        <v>108</v>
      </c>
      <c r="E38" s="20" t="s">
        <v>86</v>
      </c>
      <c r="F38" s="21">
        <v>1.28</v>
      </c>
      <c r="G38" s="18"/>
      <c r="H38" s="18">
        <f t="shared" si="9"/>
        <v>0</v>
      </c>
      <c r="I38" s="17">
        <f t="shared" si="10"/>
        <v>0</v>
      </c>
      <c r="K38" s="17">
        <f t="shared" si="0"/>
        <v>0</v>
      </c>
      <c r="L38" s="4"/>
    </row>
    <row r="39" spans="1:23" ht="38.25" x14ac:dyDescent="0.2">
      <c r="A39" s="19" t="s">
        <v>109</v>
      </c>
      <c r="B39" s="19" t="s">
        <v>110</v>
      </c>
      <c r="C39" s="19" t="s">
        <v>25</v>
      </c>
      <c r="D39" s="19" t="s">
        <v>111</v>
      </c>
      <c r="E39" s="20" t="s">
        <v>69</v>
      </c>
      <c r="F39" s="21">
        <v>6.24</v>
      </c>
      <c r="G39" s="18"/>
      <c r="H39" s="18">
        <f t="shared" si="9"/>
        <v>0</v>
      </c>
      <c r="I39" s="17">
        <f t="shared" si="10"/>
        <v>0</v>
      </c>
      <c r="K39" s="17">
        <f t="shared" si="0"/>
        <v>0</v>
      </c>
      <c r="L39" s="4"/>
    </row>
    <row r="40" spans="1:23" ht="25.5" x14ac:dyDescent="0.2">
      <c r="A40" s="19" t="s">
        <v>112</v>
      </c>
      <c r="B40" s="19" t="s">
        <v>113</v>
      </c>
      <c r="C40" s="19" t="s">
        <v>25</v>
      </c>
      <c r="D40" s="19" t="s">
        <v>114</v>
      </c>
      <c r="E40" s="20" t="s">
        <v>86</v>
      </c>
      <c r="F40" s="21">
        <v>0.12</v>
      </c>
      <c r="G40" s="18"/>
      <c r="H40" s="18">
        <f t="shared" si="9"/>
        <v>0</v>
      </c>
      <c r="I40" s="17">
        <f t="shared" si="10"/>
        <v>0</v>
      </c>
      <c r="K40" s="17">
        <f t="shared" si="0"/>
        <v>0</v>
      </c>
      <c r="L40" s="4"/>
    </row>
    <row r="41" spans="1:23" ht="25.5" x14ac:dyDescent="0.2">
      <c r="A41" s="19" t="s">
        <v>115</v>
      </c>
      <c r="B41" s="19" t="s">
        <v>116</v>
      </c>
      <c r="C41" s="19" t="s">
        <v>25</v>
      </c>
      <c r="D41" s="19" t="s">
        <v>117</v>
      </c>
      <c r="E41" s="20" t="s">
        <v>69</v>
      </c>
      <c r="F41" s="21">
        <v>8.52</v>
      </c>
      <c r="G41" s="18"/>
      <c r="H41" s="18">
        <f t="shared" si="9"/>
        <v>0</v>
      </c>
      <c r="I41" s="17">
        <f t="shared" si="10"/>
        <v>0</v>
      </c>
      <c r="K41" s="17">
        <f t="shared" si="0"/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">
      <c r="A42" s="10" t="s">
        <v>118</v>
      </c>
      <c r="B42" s="10" t="s">
        <v>16</v>
      </c>
      <c r="C42" s="10"/>
      <c r="D42" s="10" t="s">
        <v>119</v>
      </c>
      <c r="E42" s="11"/>
      <c r="F42" s="12">
        <v>1</v>
      </c>
      <c r="G42" s="12"/>
      <c r="H42" s="13"/>
      <c r="I42" s="13">
        <f>SUBTOTAL(9,I43:I50)</f>
        <v>0</v>
      </c>
      <c r="K42" s="17"/>
      <c r="L42" s="4"/>
    </row>
    <row r="43" spans="1:23" ht="38.25" x14ac:dyDescent="0.2">
      <c r="A43" s="19" t="s">
        <v>120</v>
      </c>
      <c r="B43" s="19" t="s">
        <v>121</v>
      </c>
      <c r="C43" s="19" t="s">
        <v>25</v>
      </c>
      <c r="D43" s="19" t="s">
        <v>122</v>
      </c>
      <c r="E43" s="20" t="s">
        <v>86</v>
      </c>
      <c r="F43" s="21">
        <v>0.4</v>
      </c>
      <c r="G43" s="18"/>
      <c r="H43" s="18">
        <f t="shared" ref="H43:H50" si="11">TRUNC(G43*(1+$G$2),2)</f>
        <v>0</v>
      </c>
      <c r="I43" s="17">
        <f t="shared" ref="I43:I50" si="12">TRUNC(F43*H43,2)</f>
        <v>0</v>
      </c>
      <c r="K43" s="17">
        <f t="shared" si="0"/>
        <v>0</v>
      </c>
      <c r="L43" s="4"/>
    </row>
    <row r="44" spans="1:23" ht="25.5" x14ac:dyDescent="0.2">
      <c r="A44" s="19" t="s">
        <v>123</v>
      </c>
      <c r="B44" s="19" t="s">
        <v>116</v>
      </c>
      <c r="C44" s="19" t="s">
        <v>25</v>
      </c>
      <c r="D44" s="19" t="s">
        <v>117</v>
      </c>
      <c r="E44" s="20" t="s">
        <v>69</v>
      </c>
      <c r="F44" s="21">
        <v>1.1399999999999999</v>
      </c>
      <c r="G44" s="18"/>
      <c r="H44" s="18">
        <f t="shared" si="11"/>
        <v>0</v>
      </c>
      <c r="I44" s="17">
        <f t="shared" si="12"/>
        <v>0</v>
      </c>
      <c r="K44" s="17">
        <f t="shared" si="0"/>
        <v>0</v>
      </c>
      <c r="L44" s="4"/>
    </row>
    <row r="45" spans="1:23" ht="25.5" x14ac:dyDescent="0.2">
      <c r="A45" s="19" t="s">
        <v>124</v>
      </c>
      <c r="B45" s="19" t="s">
        <v>113</v>
      </c>
      <c r="C45" s="19" t="s">
        <v>25</v>
      </c>
      <c r="D45" s="19" t="s">
        <v>114</v>
      </c>
      <c r="E45" s="20" t="s">
        <v>86</v>
      </c>
      <c r="F45" s="21">
        <v>0.02</v>
      </c>
      <c r="G45" s="18"/>
      <c r="H45" s="18">
        <f t="shared" si="11"/>
        <v>0</v>
      </c>
      <c r="I45" s="17">
        <f t="shared" si="12"/>
        <v>0</v>
      </c>
      <c r="K45" s="17">
        <f t="shared" si="0"/>
        <v>0</v>
      </c>
      <c r="L45" s="4"/>
    </row>
    <row r="46" spans="1:23" ht="25.5" x14ac:dyDescent="0.2">
      <c r="A46" s="19" t="s">
        <v>125</v>
      </c>
      <c r="B46" s="19" t="s">
        <v>126</v>
      </c>
      <c r="C46" s="19" t="s">
        <v>25</v>
      </c>
      <c r="D46" s="19" t="s">
        <v>127</v>
      </c>
      <c r="E46" s="20" t="s">
        <v>69</v>
      </c>
      <c r="F46" s="21">
        <v>0.91</v>
      </c>
      <c r="G46" s="18"/>
      <c r="H46" s="18">
        <f t="shared" si="11"/>
        <v>0</v>
      </c>
      <c r="I46" s="17">
        <f t="shared" si="12"/>
        <v>0</v>
      </c>
      <c r="K46" s="17">
        <f t="shared" si="0"/>
        <v>0</v>
      </c>
      <c r="L46" s="4"/>
    </row>
    <row r="47" spans="1:23" ht="38.25" x14ac:dyDescent="0.2">
      <c r="A47" s="19" t="s">
        <v>128</v>
      </c>
      <c r="B47" s="19" t="s">
        <v>107</v>
      </c>
      <c r="C47" s="19" t="s">
        <v>25</v>
      </c>
      <c r="D47" s="19" t="s">
        <v>108</v>
      </c>
      <c r="E47" s="20" t="s">
        <v>86</v>
      </c>
      <c r="F47" s="21">
        <v>0.35</v>
      </c>
      <c r="G47" s="18"/>
      <c r="H47" s="18">
        <f t="shared" si="11"/>
        <v>0</v>
      </c>
      <c r="I47" s="17">
        <f t="shared" si="12"/>
        <v>0</v>
      </c>
      <c r="K47" s="17">
        <f t="shared" si="0"/>
        <v>0</v>
      </c>
      <c r="L47" s="4"/>
    </row>
    <row r="48" spans="1:23" ht="38.25" x14ac:dyDescent="0.2">
      <c r="A48" s="19" t="s">
        <v>129</v>
      </c>
      <c r="B48" s="19" t="s">
        <v>130</v>
      </c>
      <c r="C48" s="19" t="s">
        <v>25</v>
      </c>
      <c r="D48" s="19" t="s">
        <v>131</v>
      </c>
      <c r="E48" s="20" t="s">
        <v>99</v>
      </c>
      <c r="F48" s="21">
        <v>1.94</v>
      </c>
      <c r="G48" s="18"/>
      <c r="H48" s="18">
        <f t="shared" si="11"/>
        <v>0</v>
      </c>
      <c r="I48" s="17">
        <f t="shared" si="12"/>
        <v>0</v>
      </c>
      <c r="K48" s="17">
        <f t="shared" si="0"/>
        <v>0</v>
      </c>
      <c r="L48" s="4"/>
    </row>
    <row r="49" spans="1:23" ht="38.25" x14ac:dyDescent="0.2">
      <c r="A49" s="19" t="s">
        <v>132</v>
      </c>
      <c r="B49" s="19" t="s">
        <v>133</v>
      </c>
      <c r="C49" s="19" t="s">
        <v>25</v>
      </c>
      <c r="D49" s="19" t="s">
        <v>134</v>
      </c>
      <c r="E49" s="20" t="s">
        <v>99</v>
      </c>
      <c r="F49" s="21">
        <v>6.47</v>
      </c>
      <c r="G49" s="18"/>
      <c r="H49" s="18">
        <f t="shared" si="11"/>
        <v>0</v>
      </c>
      <c r="I49" s="17">
        <f t="shared" si="12"/>
        <v>0</v>
      </c>
      <c r="K49" s="17">
        <f t="shared" si="0"/>
        <v>0</v>
      </c>
      <c r="L49" s="4"/>
    </row>
    <row r="50" spans="1:23" ht="38.25" x14ac:dyDescent="0.2">
      <c r="A50" s="19" t="s">
        <v>135</v>
      </c>
      <c r="B50" s="19" t="s">
        <v>104</v>
      </c>
      <c r="C50" s="19" t="s">
        <v>25</v>
      </c>
      <c r="D50" s="19" t="s">
        <v>105</v>
      </c>
      <c r="E50" s="20" t="s">
        <v>99</v>
      </c>
      <c r="F50" s="21">
        <v>10.11</v>
      </c>
      <c r="G50" s="18"/>
      <c r="H50" s="18">
        <f t="shared" si="11"/>
        <v>0</v>
      </c>
      <c r="I50" s="17">
        <f t="shared" si="12"/>
        <v>0</v>
      </c>
      <c r="K50" s="17">
        <f t="shared" si="0"/>
        <v>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">
      <c r="A51" s="10" t="s">
        <v>136</v>
      </c>
      <c r="B51" s="10" t="s">
        <v>16</v>
      </c>
      <c r="C51" s="10"/>
      <c r="D51" s="10" t="s">
        <v>137</v>
      </c>
      <c r="E51" s="11"/>
      <c r="F51" s="12">
        <v>1</v>
      </c>
      <c r="G51" s="12"/>
      <c r="H51" s="13"/>
      <c r="I51" s="13">
        <f>SUBTOTAL(9,I52:I55)</f>
        <v>0</v>
      </c>
      <c r="K51" s="17"/>
      <c r="L51" s="4"/>
    </row>
    <row r="52" spans="1:23" ht="51" x14ac:dyDescent="0.2">
      <c r="A52" s="19" t="s">
        <v>138</v>
      </c>
      <c r="B52" s="19" t="s">
        <v>139</v>
      </c>
      <c r="C52" s="19" t="s">
        <v>140</v>
      </c>
      <c r="D52" s="19" t="s">
        <v>141</v>
      </c>
      <c r="E52" s="20" t="s">
        <v>86</v>
      </c>
      <c r="F52" s="21">
        <v>6.1</v>
      </c>
      <c r="G52" s="18"/>
      <c r="H52" s="18">
        <f t="shared" ref="H52:H55" si="13">TRUNC(G52*(1+$G$2),2)</f>
        <v>0</v>
      </c>
      <c r="I52" s="17">
        <f t="shared" ref="I52:I55" si="14">TRUNC(F52*H52,2)</f>
        <v>0</v>
      </c>
      <c r="K52" s="17">
        <f t="shared" si="0"/>
        <v>0</v>
      </c>
      <c r="L52" s="4"/>
    </row>
    <row r="53" spans="1:23" ht="25.5" x14ac:dyDescent="0.2">
      <c r="A53" s="19" t="s">
        <v>142</v>
      </c>
      <c r="B53" s="19" t="s">
        <v>143</v>
      </c>
      <c r="C53" s="19" t="s">
        <v>25</v>
      </c>
      <c r="D53" s="19" t="s">
        <v>144</v>
      </c>
      <c r="E53" s="20" t="s">
        <v>99</v>
      </c>
      <c r="F53" s="21">
        <v>44.39</v>
      </c>
      <c r="G53" s="18"/>
      <c r="H53" s="18">
        <f t="shared" si="13"/>
        <v>0</v>
      </c>
      <c r="I53" s="17">
        <f t="shared" si="14"/>
        <v>0</v>
      </c>
      <c r="K53" s="17">
        <f t="shared" si="0"/>
        <v>0</v>
      </c>
      <c r="L53" s="4"/>
    </row>
    <row r="54" spans="1:23" ht="25.5" x14ac:dyDescent="0.2">
      <c r="A54" s="19" t="s">
        <v>145</v>
      </c>
      <c r="B54" s="19" t="s">
        <v>146</v>
      </c>
      <c r="C54" s="19" t="s">
        <v>25</v>
      </c>
      <c r="D54" s="19" t="s">
        <v>147</v>
      </c>
      <c r="E54" s="20" t="s">
        <v>99</v>
      </c>
      <c r="F54" s="21">
        <v>297.35000000000002</v>
      </c>
      <c r="G54" s="18"/>
      <c r="H54" s="18">
        <f t="shared" si="13"/>
        <v>0</v>
      </c>
      <c r="I54" s="17">
        <f t="shared" si="14"/>
        <v>0</v>
      </c>
      <c r="K54" s="17">
        <f t="shared" si="0"/>
        <v>0</v>
      </c>
      <c r="L54" s="4"/>
    </row>
    <row r="55" spans="1:23" ht="25.5" x14ac:dyDescent="0.2">
      <c r="A55" s="19" t="s">
        <v>148</v>
      </c>
      <c r="B55" s="19" t="s">
        <v>149</v>
      </c>
      <c r="C55" s="19" t="s">
        <v>25</v>
      </c>
      <c r="D55" s="19" t="s">
        <v>150</v>
      </c>
      <c r="E55" s="20" t="s">
        <v>86</v>
      </c>
      <c r="F55" s="21">
        <v>6.0970000000000004</v>
      </c>
      <c r="G55" s="18"/>
      <c r="H55" s="18">
        <f t="shared" si="13"/>
        <v>0</v>
      </c>
      <c r="I55" s="17">
        <f t="shared" si="14"/>
        <v>0</v>
      </c>
      <c r="K55" s="17">
        <f t="shared" si="0"/>
        <v>0</v>
      </c>
      <c r="L55" s="4"/>
    </row>
    <row r="56" spans="1:23" x14ac:dyDescent="0.2">
      <c r="A56" s="10">
        <v>4</v>
      </c>
      <c r="B56" s="10" t="s">
        <v>16</v>
      </c>
      <c r="C56" s="10"/>
      <c r="D56" s="10" t="s">
        <v>151</v>
      </c>
      <c r="E56" s="11"/>
      <c r="F56" s="12">
        <v>1</v>
      </c>
      <c r="G56" s="12"/>
      <c r="H56" s="13"/>
      <c r="I56" s="13">
        <f>SUBTOTAL(9,I57:I68)</f>
        <v>0</v>
      </c>
      <c r="K56" s="17"/>
      <c r="L56" s="4"/>
    </row>
    <row r="57" spans="1:23" ht="63.75" x14ac:dyDescent="0.2">
      <c r="A57" s="19" t="s">
        <v>152</v>
      </c>
      <c r="B57" s="19" t="s">
        <v>153</v>
      </c>
      <c r="C57" s="19" t="s">
        <v>74</v>
      </c>
      <c r="D57" s="19" t="s">
        <v>154</v>
      </c>
      <c r="E57" s="20" t="s">
        <v>99</v>
      </c>
      <c r="F57" s="21">
        <v>1931.6</v>
      </c>
      <c r="G57" s="18"/>
      <c r="H57" s="18">
        <f t="shared" ref="H57:H62" si="15">TRUNC(G57*(1+$G$2),2)</f>
        <v>0</v>
      </c>
      <c r="I57" s="17">
        <f t="shared" ref="I57:I62" si="16">TRUNC(F57*H57,2)</f>
        <v>0</v>
      </c>
      <c r="K57" s="17">
        <f t="shared" si="0"/>
        <v>0</v>
      </c>
      <c r="L57" s="4"/>
    </row>
    <row r="58" spans="1:23" ht="63.75" x14ac:dyDescent="0.2">
      <c r="A58" s="19" t="s">
        <v>155</v>
      </c>
      <c r="B58" s="19" t="s">
        <v>156</v>
      </c>
      <c r="C58" s="19" t="s">
        <v>74</v>
      </c>
      <c r="D58" s="19" t="s">
        <v>157</v>
      </c>
      <c r="E58" s="20" t="s">
        <v>99</v>
      </c>
      <c r="F58" s="21">
        <v>642.70000000000005</v>
      </c>
      <c r="G58" s="18"/>
      <c r="H58" s="18">
        <f t="shared" si="15"/>
        <v>0</v>
      </c>
      <c r="I58" s="17">
        <f t="shared" si="16"/>
        <v>0</v>
      </c>
      <c r="K58" s="17">
        <f t="shared" si="0"/>
        <v>0</v>
      </c>
      <c r="L58" s="4"/>
    </row>
    <row r="59" spans="1:23" ht="25.5" x14ac:dyDescent="0.2">
      <c r="A59" s="14" t="s">
        <v>158</v>
      </c>
      <c r="B59" s="14" t="s">
        <v>159</v>
      </c>
      <c r="C59" s="14" t="s">
        <v>25</v>
      </c>
      <c r="D59" s="14" t="s">
        <v>160</v>
      </c>
      <c r="E59" s="15" t="s">
        <v>99</v>
      </c>
      <c r="F59" s="16">
        <v>3549.1</v>
      </c>
      <c r="G59" s="17"/>
      <c r="H59" s="18">
        <f t="shared" si="15"/>
        <v>0</v>
      </c>
      <c r="I59" s="17">
        <f t="shared" si="16"/>
        <v>0</v>
      </c>
      <c r="K59" s="17">
        <f t="shared" si="0"/>
        <v>0</v>
      </c>
      <c r="L59" s="4"/>
    </row>
    <row r="60" spans="1:23" ht="51" x14ac:dyDescent="0.2">
      <c r="A60" s="19" t="s">
        <v>161</v>
      </c>
      <c r="B60" s="19" t="s">
        <v>162</v>
      </c>
      <c r="C60" s="19" t="s">
        <v>74</v>
      </c>
      <c r="D60" s="19" t="s">
        <v>163</v>
      </c>
      <c r="E60" s="20" t="s">
        <v>37</v>
      </c>
      <c r="F60" s="21">
        <v>59.6</v>
      </c>
      <c r="G60" s="18"/>
      <c r="H60" s="18">
        <f t="shared" si="15"/>
        <v>0</v>
      </c>
      <c r="I60" s="17">
        <f t="shared" si="16"/>
        <v>0</v>
      </c>
      <c r="K60" s="17">
        <f t="shared" si="0"/>
        <v>0</v>
      </c>
      <c r="L60" s="4"/>
    </row>
    <row r="61" spans="1:23" ht="25.5" x14ac:dyDescent="0.2">
      <c r="A61" s="19" t="s">
        <v>164</v>
      </c>
      <c r="B61" s="19" t="s">
        <v>165</v>
      </c>
      <c r="C61" s="19" t="s">
        <v>25</v>
      </c>
      <c r="D61" s="19" t="s">
        <v>166</v>
      </c>
      <c r="E61" s="20" t="s">
        <v>37</v>
      </c>
      <c r="F61" s="21">
        <v>23.4</v>
      </c>
      <c r="G61" s="18"/>
      <c r="H61" s="18">
        <f t="shared" si="15"/>
        <v>0</v>
      </c>
      <c r="I61" s="17">
        <f t="shared" si="16"/>
        <v>0</v>
      </c>
      <c r="K61" s="17">
        <f t="shared" si="0"/>
        <v>0</v>
      </c>
      <c r="L61" s="4"/>
    </row>
    <row r="62" spans="1:23" ht="25.5" x14ac:dyDescent="0.2">
      <c r="A62" s="19" t="s">
        <v>167</v>
      </c>
      <c r="B62" s="19" t="s">
        <v>168</v>
      </c>
      <c r="C62" s="19" t="s">
        <v>74</v>
      </c>
      <c r="D62" s="19" t="s">
        <v>169</v>
      </c>
      <c r="E62" s="20" t="s">
        <v>69</v>
      </c>
      <c r="F62" s="21">
        <v>9.14</v>
      </c>
      <c r="G62" s="18"/>
      <c r="H62" s="18">
        <f t="shared" si="15"/>
        <v>0</v>
      </c>
      <c r="I62" s="17">
        <f t="shared" si="16"/>
        <v>0</v>
      </c>
      <c r="K62" s="17">
        <f t="shared" si="0"/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">
      <c r="A63" s="10" t="s">
        <v>170</v>
      </c>
      <c r="B63" s="10" t="s">
        <v>16</v>
      </c>
      <c r="C63" s="10"/>
      <c r="D63" s="10" t="s">
        <v>171</v>
      </c>
      <c r="E63" s="11"/>
      <c r="F63" s="12">
        <v>1</v>
      </c>
      <c r="G63" s="12"/>
      <c r="H63" s="13"/>
      <c r="I63" s="13">
        <f>SUBTOTAL(9,I64:I68)</f>
        <v>0</v>
      </c>
      <c r="K63" s="17"/>
      <c r="L63" s="4"/>
    </row>
    <row r="64" spans="1:23" ht="25.5" x14ac:dyDescent="0.2">
      <c r="A64" s="19" t="s">
        <v>172</v>
      </c>
      <c r="B64" s="19" t="s">
        <v>173</v>
      </c>
      <c r="C64" s="19" t="s">
        <v>74</v>
      </c>
      <c r="D64" s="19" t="s">
        <v>174</v>
      </c>
      <c r="E64" s="20" t="s">
        <v>51</v>
      </c>
      <c r="F64" s="21">
        <v>8</v>
      </c>
      <c r="G64" s="18"/>
      <c r="H64" s="18">
        <f t="shared" ref="H64:H68" si="17">TRUNC(G64*(1+$G$2),2)</f>
        <v>0</v>
      </c>
      <c r="I64" s="17">
        <f t="shared" ref="I64:I68" si="18">TRUNC(F64*H64,2)</f>
        <v>0</v>
      </c>
      <c r="K64" s="17">
        <f t="shared" si="0"/>
        <v>0</v>
      </c>
      <c r="L64" s="4"/>
    </row>
    <row r="65" spans="1:23" ht="25.5" x14ac:dyDescent="0.2">
      <c r="A65" s="19" t="s">
        <v>175</v>
      </c>
      <c r="B65" s="19" t="s">
        <v>176</v>
      </c>
      <c r="C65" s="19" t="s">
        <v>74</v>
      </c>
      <c r="D65" s="19" t="s">
        <v>177</v>
      </c>
      <c r="E65" s="20" t="s">
        <v>51</v>
      </c>
      <c r="F65" s="21">
        <v>12</v>
      </c>
      <c r="G65" s="18"/>
      <c r="H65" s="18">
        <f t="shared" si="17"/>
        <v>0</v>
      </c>
      <c r="I65" s="17">
        <f t="shared" si="18"/>
        <v>0</v>
      </c>
      <c r="K65" s="17">
        <f t="shared" si="0"/>
        <v>0</v>
      </c>
      <c r="L65" s="4"/>
    </row>
    <row r="66" spans="1:23" ht="25.5" x14ac:dyDescent="0.2">
      <c r="A66" s="19" t="s">
        <v>178</v>
      </c>
      <c r="B66" s="19" t="s">
        <v>179</v>
      </c>
      <c r="C66" s="19" t="s">
        <v>74</v>
      </c>
      <c r="D66" s="19" t="s">
        <v>180</v>
      </c>
      <c r="E66" s="20" t="s">
        <v>51</v>
      </c>
      <c r="F66" s="21">
        <v>1</v>
      </c>
      <c r="G66" s="18"/>
      <c r="H66" s="18">
        <f t="shared" si="17"/>
        <v>0</v>
      </c>
      <c r="I66" s="17">
        <f t="shared" si="18"/>
        <v>0</v>
      </c>
      <c r="K66" s="17">
        <f t="shared" si="0"/>
        <v>0</v>
      </c>
      <c r="L66" s="4"/>
    </row>
    <row r="67" spans="1:23" ht="25.5" x14ac:dyDescent="0.2">
      <c r="A67" s="19" t="s">
        <v>181</v>
      </c>
      <c r="B67" s="19" t="s">
        <v>182</v>
      </c>
      <c r="C67" s="19" t="s">
        <v>74</v>
      </c>
      <c r="D67" s="19" t="s">
        <v>183</v>
      </c>
      <c r="E67" s="20" t="s">
        <v>51</v>
      </c>
      <c r="F67" s="21">
        <v>1</v>
      </c>
      <c r="G67" s="18"/>
      <c r="H67" s="18">
        <f t="shared" si="17"/>
        <v>0</v>
      </c>
      <c r="I67" s="17">
        <f t="shared" si="18"/>
        <v>0</v>
      </c>
      <c r="K67" s="17">
        <f t="shared" si="0"/>
        <v>0</v>
      </c>
      <c r="L67" s="4"/>
    </row>
    <row r="68" spans="1:23" ht="25.5" x14ac:dyDescent="0.2">
      <c r="A68" s="19" t="s">
        <v>184</v>
      </c>
      <c r="B68" s="19" t="s">
        <v>185</v>
      </c>
      <c r="C68" s="19" t="s">
        <v>74</v>
      </c>
      <c r="D68" s="19" t="s">
        <v>186</v>
      </c>
      <c r="E68" s="20" t="s">
        <v>51</v>
      </c>
      <c r="F68" s="21">
        <v>1</v>
      </c>
      <c r="G68" s="18"/>
      <c r="H68" s="18">
        <f t="shared" si="17"/>
        <v>0</v>
      </c>
      <c r="I68" s="17">
        <f t="shared" si="18"/>
        <v>0</v>
      </c>
      <c r="K68" s="17">
        <f t="shared" si="0"/>
        <v>0</v>
      </c>
      <c r="L68" s="4"/>
    </row>
    <row r="69" spans="1:23" x14ac:dyDescent="0.2">
      <c r="A69" s="10">
        <v>5</v>
      </c>
      <c r="B69" s="10" t="s">
        <v>16</v>
      </c>
      <c r="C69" s="10"/>
      <c r="D69" s="10" t="s">
        <v>187</v>
      </c>
      <c r="E69" s="11"/>
      <c r="F69" s="12">
        <v>1</v>
      </c>
      <c r="G69" s="12"/>
      <c r="H69" s="13"/>
      <c r="I69" s="13">
        <f>SUBTOTAL(9,I70:I77)</f>
        <v>0</v>
      </c>
      <c r="K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">
      <c r="A70" s="10" t="s">
        <v>188</v>
      </c>
      <c r="B70" s="10" t="s">
        <v>16</v>
      </c>
      <c r="C70" s="10"/>
      <c r="D70" s="10" t="s">
        <v>189</v>
      </c>
      <c r="E70" s="11"/>
      <c r="F70" s="12">
        <v>1</v>
      </c>
      <c r="G70" s="12"/>
      <c r="H70" s="13"/>
      <c r="I70" s="13">
        <f>SUBTOTAL(9,I71:I74)</f>
        <v>0</v>
      </c>
      <c r="K70" s="17"/>
      <c r="L70" s="4"/>
    </row>
    <row r="71" spans="1:23" ht="38.25" x14ac:dyDescent="0.2">
      <c r="A71" s="19" t="s">
        <v>190</v>
      </c>
      <c r="B71" s="19" t="s">
        <v>191</v>
      </c>
      <c r="C71" s="19" t="s">
        <v>25</v>
      </c>
      <c r="D71" s="19" t="s">
        <v>192</v>
      </c>
      <c r="E71" s="20" t="s">
        <v>69</v>
      </c>
      <c r="F71" s="21">
        <v>37.31</v>
      </c>
      <c r="G71" s="18"/>
      <c r="H71" s="18">
        <f t="shared" ref="H71:H74" si="19">TRUNC(G71*(1+$G$2),2)</f>
        <v>0</v>
      </c>
      <c r="I71" s="17">
        <f t="shared" ref="I71:I74" si="20">TRUNC(F71*H71,2)</f>
        <v>0</v>
      </c>
      <c r="K71" s="17">
        <f t="shared" si="0"/>
        <v>0</v>
      </c>
      <c r="L71" s="4"/>
    </row>
    <row r="72" spans="1:23" ht="51" x14ac:dyDescent="0.2">
      <c r="A72" s="19" t="s">
        <v>193</v>
      </c>
      <c r="B72" s="19" t="s">
        <v>194</v>
      </c>
      <c r="C72" s="19" t="s">
        <v>25</v>
      </c>
      <c r="D72" s="19" t="s">
        <v>195</v>
      </c>
      <c r="E72" s="20" t="s">
        <v>69</v>
      </c>
      <c r="F72" s="21">
        <v>37.31</v>
      </c>
      <c r="G72" s="18"/>
      <c r="H72" s="18">
        <f t="shared" si="19"/>
        <v>0</v>
      </c>
      <c r="I72" s="17">
        <f t="shared" si="20"/>
        <v>0</v>
      </c>
      <c r="K72" s="17">
        <f t="shared" si="0"/>
        <v>0</v>
      </c>
      <c r="L72" s="4"/>
    </row>
    <row r="73" spans="1:23" ht="51" x14ac:dyDescent="0.2">
      <c r="A73" s="19" t="s">
        <v>196</v>
      </c>
      <c r="B73" s="19" t="s">
        <v>197</v>
      </c>
      <c r="C73" s="19" t="s">
        <v>25</v>
      </c>
      <c r="D73" s="19" t="s">
        <v>198</v>
      </c>
      <c r="E73" s="20" t="s">
        <v>69</v>
      </c>
      <c r="F73" s="21">
        <v>37.31</v>
      </c>
      <c r="G73" s="18"/>
      <c r="H73" s="18">
        <f t="shared" si="19"/>
        <v>0</v>
      </c>
      <c r="I73" s="17">
        <f t="shared" si="20"/>
        <v>0</v>
      </c>
      <c r="K73" s="17">
        <f t="shared" si="0"/>
        <v>0</v>
      </c>
      <c r="L73" s="4"/>
    </row>
    <row r="74" spans="1:23" ht="63.75" x14ac:dyDescent="0.2">
      <c r="A74" s="19" t="s">
        <v>199</v>
      </c>
      <c r="B74" s="19" t="s">
        <v>200</v>
      </c>
      <c r="C74" s="19" t="s">
        <v>25</v>
      </c>
      <c r="D74" s="19" t="s">
        <v>201</v>
      </c>
      <c r="E74" s="20" t="s">
        <v>69</v>
      </c>
      <c r="F74" s="21">
        <v>74.62</v>
      </c>
      <c r="G74" s="18"/>
      <c r="H74" s="18">
        <f t="shared" si="19"/>
        <v>0</v>
      </c>
      <c r="I74" s="17">
        <f t="shared" si="20"/>
        <v>0</v>
      </c>
      <c r="K74" s="17">
        <f t="shared" si="0"/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">
      <c r="A75" s="10" t="s">
        <v>202</v>
      </c>
      <c r="B75" s="10" t="s">
        <v>16</v>
      </c>
      <c r="C75" s="10"/>
      <c r="D75" s="10" t="s">
        <v>203</v>
      </c>
      <c r="E75" s="11"/>
      <c r="F75" s="12">
        <v>1</v>
      </c>
      <c r="G75" s="12"/>
      <c r="H75" s="13"/>
      <c r="I75" s="13">
        <f>SUBTOTAL(9,I76:I77)</f>
        <v>0</v>
      </c>
      <c r="K75" s="17"/>
      <c r="L75" s="4"/>
    </row>
    <row r="76" spans="1:23" ht="25.5" x14ac:dyDescent="0.2">
      <c r="A76" s="19" t="s">
        <v>204</v>
      </c>
      <c r="B76" s="19" t="s">
        <v>205</v>
      </c>
      <c r="C76" s="19" t="s">
        <v>25</v>
      </c>
      <c r="D76" s="19" t="s">
        <v>206</v>
      </c>
      <c r="E76" s="20" t="s">
        <v>51</v>
      </c>
      <c r="F76" s="21">
        <v>4</v>
      </c>
      <c r="G76" s="18"/>
      <c r="H76" s="18">
        <f t="shared" ref="H76:H77" si="21">TRUNC(G76*(1+$G$2),2)</f>
        <v>0</v>
      </c>
      <c r="I76" s="17">
        <f t="shared" ref="I76:I77" si="22">TRUNC(F76*H76,2)</f>
        <v>0</v>
      </c>
      <c r="K76" s="17">
        <f t="shared" si="0"/>
        <v>0</v>
      </c>
      <c r="L76" s="4"/>
    </row>
    <row r="77" spans="1:23" ht="25.5" x14ac:dyDescent="0.2">
      <c r="A77" s="19" t="s">
        <v>207</v>
      </c>
      <c r="B77" s="19" t="s">
        <v>208</v>
      </c>
      <c r="C77" s="19" t="s">
        <v>25</v>
      </c>
      <c r="D77" s="19" t="s">
        <v>209</v>
      </c>
      <c r="E77" s="20" t="s">
        <v>37</v>
      </c>
      <c r="F77" s="21">
        <v>4</v>
      </c>
      <c r="G77" s="18"/>
      <c r="H77" s="18">
        <f t="shared" si="21"/>
        <v>0</v>
      </c>
      <c r="I77" s="17">
        <f t="shared" si="22"/>
        <v>0</v>
      </c>
      <c r="K77" s="17">
        <f t="shared" ref="K77:K97" si="23">TRUNC(F77*G77,2)</f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">
      <c r="A78" s="10">
        <v>6</v>
      </c>
      <c r="B78" s="10" t="s">
        <v>16</v>
      </c>
      <c r="C78" s="10"/>
      <c r="D78" s="10" t="s">
        <v>210</v>
      </c>
      <c r="E78" s="11"/>
      <c r="F78" s="12">
        <v>1</v>
      </c>
      <c r="G78" s="12"/>
      <c r="H78" s="13"/>
      <c r="I78" s="13">
        <f>SUBTOTAL(9,I79:I85)</f>
        <v>0</v>
      </c>
      <c r="K78" s="17"/>
      <c r="L78" s="4"/>
    </row>
    <row r="79" spans="1:23" x14ac:dyDescent="0.2">
      <c r="A79" s="10" t="s">
        <v>211</v>
      </c>
      <c r="B79" s="10" t="s">
        <v>16</v>
      </c>
      <c r="C79" s="10"/>
      <c r="D79" s="10" t="s">
        <v>212</v>
      </c>
      <c r="E79" s="11"/>
      <c r="F79" s="12">
        <v>1</v>
      </c>
      <c r="G79" s="12"/>
      <c r="H79" s="13"/>
      <c r="I79" s="13">
        <f>SUBTOTAL(9,I80:I81)</f>
        <v>0</v>
      </c>
      <c r="K79" s="17"/>
      <c r="L79" s="4"/>
    </row>
    <row r="80" spans="1:23" ht="38.25" x14ac:dyDescent="0.2">
      <c r="A80" s="19" t="s">
        <v>213</v>
      </c>
      <c r="B80" s="19" t="s">
        <v>214</v>
      </c>
      <c r="C80" s="19" t="s">
        <v>25</v>
      </c>
      <c r="D80" s="19" t="s">
        <v>215</v>
      </c>
      <c r="E80" s="20" t="s">
        <v>69</v>
      </c>
      <c r="F80" s="21">
        <v>421.62</v>
      </c>
      <c r="G80" s="18"/>
      <c r="H80" s="18">
        <f t="shared" ref="H80:H81" si="24">TRUNC(G80*(1+$G$2),2)</f>
        <v>0</v>
      </c>
      <c r="I80" s="17">
        <f t="shared" ref="I80:I81" si="25">TRUNC(F80*H80,2)</f>
        <v>0</v>
      </c>
      <c r="K80" s="17">
        <f t="shared" si="23"/>
        <v>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12" ht="38.25" x14ac:dyDescent="0.2">
      <c r="A81" s="19" t="s">
        <v>216</v>
      </c>
      <c r="B81" s="19" t="s">
        <v>217</v>
      </c>
      <c r="C81" s="19" t="s">
        <v>25</v>
      </c>
      <c r="D81" s="19" t="s">
        <v>218</v>
      </c>
      <c r="E81" s="20" t="s">
        <v>69</v>
      </c>
      <c r="F81" s="21">
        <v>325.89</v>
      </c>
      <c r="G81" s="18"/>
      <c r="H81" s="18">
        <f t="shared" si="24"/>
        <v>0</v>
      </c>
      <c r="I81" s="17">
        <f t="shared" si="25"/>
        <v>0</v>
      </c>
      <c r="K81" s="17">
        <f t="shared" si="23"/>
        <v>0</v>
      </c>
      <c r="L81" s="4"/>
    </row>
    <row r="82" spans="1:12" x14ac:dyDescent="0.2">
      <c r="A82" s="10" t="s">
        <v>219</v>
      </c>
      <c r="B82" s="10" t="s">
        <v>16</v>
      </c>
      <c r="C82" s="10"/>
      <c r="D82" s="10" t="s">
        <v>189</v>
      </c>
      <c r="E82" s="11"/>
      <c r="F82" s="12">
        <v>1</v>
      </c>
      <c r="G82" s="12"/>
      <c r="H82" s="13"/>
      <c r="I82" s="13">
        <f>SUBTOTAL(9,I83:I85)</f>
        <v>0</v>
      </c>
      <c r="K82" s="17"/>
      <c r="L82" s="4"/>
    </row>
    <row r="83" spans="1:12" ht="38.25" x14ac:dyDescent="0.2">
      <c r="A83" s="19" t="s">
        <v>220</v>
      </c>
      <c r="B83" s="19" t="s">
        <v>221</v>
      </c>
      <c r="C83" s="19" t="s">
        <v>25</v>
      </c>
      <c r="D83" s="19" t="s">
        <v>222</v>
      </c>
      <c r="E83" s="20" t="s">
        <v>69</v>
      </c>
      <c r="F83" s="21">
        <v>37.31</v>
      </c>
      <c r="G83" s="18"/>
      <c r="H83" s="18">
        <f t="shared" ref="H83:H85" si="26">TRUNC(G83*(1+$G$2),2)</f>
        <v>0</v>
      </c>
      <c r="I83" s="17">
        <f t="shared" ref="I83:I85" si="27">TRUNC(F83*H83,2)</f>
        <v>0</v>
      </c>
      <c r="K83" s="17">
        <f t="shared" si="23"/>
        <v>0</v>
      </c>
      <c r="L83" s="4"/>
    </row>
    <row r="84" spans="1:12" ht="25.5" x14ac:dyDescent="0.2">
      <c r="A84" s="19" t="s">
        <v>223</v>
      </c>
      <c r="B84" s="19" t="s">
        <v>224</v>
      </c>
      <c r="C84" s="19" t="s">
        <v>25</v>
      </c>
      <c r="D84" s="19" t="s">
        <v>225</v>
      </c>
      <c r="E84" s="20" t="s">
        <v>69</v>
      </c>
      <c r="F84" s="21">
        <v>37.31</v>
      </c>
      <c r="G84" s="18"/>
      <c r="H84" s="18">
        <f t="shared" si="26"/>
        <v>0</v>
      </c>
      <c r="I84" s="17">
        <f t="shared" si="27"/>
        <v>0</v>
      </c>
      <c r="K84" s="17">
        <f t="shared" si="23"/>
        <v>0</v>
      </c>
      <c r="L84" s="4"/>
    </row>
    <row r="85" spans="1:12" ht="25.5" x14ac:dyDescent="0.2">
      <c r="A85" s="19" t="s">
        <v>226</v>
      </c>
      <c r="B85" s="19" t="s">
        <v>227</v>
      </c>
      <c r="C85" s="19" t="s">
        <v>25</v>
      </c>
      <c r="D85" s="19" t="s">
        <v>228</v>
      </c>
      <c r="E85" s="20" t="s">
        <v>69</v>
      </c>
      <c r="F85" s="21">
        <v>162.19999999999999</v>
      </c>
      <c r="G85" s="18"/>
      <c r="H85" s="18">
        <f t="shared" si="26"/>
        <v>0</v>
      </c>
      <c r="I85" s="17">
        <f t="shared" si="27"/>
        <v>0</v>
      </c>
      <c r="K85" s="17">
        <f t="shared" si="23"/>
        <v>0</v>
      </c>
      <c r="L85" s="4"/>
    </row>
    <row r="86" spans="1:12" x14ac:dyDescent="0.2">
      <c r="A86" s="10">
        <v>7</v>
      </c>
      <c r="B86" s="10" t="s">
        <v>16</v>
      </c>
      <c r="C86" s="10"/>
      <c r="D86" s="10" t="s">
        <v>229</v>
      </c>
      <c r="E86" s="11"/>
      <c r="F86" s="12">
        <v>1</v>
      </c>
      <c r="G86" s="12"/>
      <c r="H86" s="13"/>
      <c r="I86" s="13">
        <f>SUBTOTAL(9,I87:I87)</f>
        <v>0</v>
      </c>
      <c r="K86" s="17"/>
      <c r="L86" s="4"/>
    </row>
    <row r="87" spans="1:12" ht="38.25" x14ac:dyDescent="0.2">
      <c r="A87" s="19" t="s">
        <v>230</v>
      </c>
      <c r="B87" s="19" t="s">
        <v>231</v>
      </c>
      <c r="C87" s="19" t="s">
        <v>25</v>
      </c>
      <c r="D87" s="19" t="s">
        <v>232</v>
      </c>
      <c r="E87" s="20" t="s">
        <v>86</v>
      </c>
      <c r="F87" s="21">
        <v>0.79</v>
      </c>
      <c r="G87" s="18"/>
      <c r="H87" s="18">
        <f t="shared" ref="H87" si="28">TRUNC(G87*(1+$G$2),2)</f>
        <v>0</v>
      </c>
      <c r="I87" s="17">
        <f t="shared" ref="I87" si="29">TRUNC(F87*H87,2)</f>
        <v>0</v>
      </c>
      <c r="K87" s="17">
        <f t="shared" si="23"/>
        <v>0</v>
      </c>
      <c r="L87" s="4"/>
    </row>
    <row r="88" spans="1:12" x14ac:dyDescent="0.2">
      <c r="A88" s="10">
        <v>8</v>
      </c>
      <c r="B88" s="10" t="s">
        <v>16</v>
      </c>
      <c r="C88" s="10"/>
      <c r="D88" s="10" t="s">
        <v>233</v>
      </c>
      <c r="E88" s="11"/>
      <c r="F88" s="12">
        <v>1</v>
      </c>
      <c r="G88" s="12"/>
      <c r="H88" s="13"/>
      <c r="I88" s="22">
        <f>SUBTOTAL(9,I89:I92)</f>
        <v>0</v>
      </c>
      <c r="K88" s="17"/>
      <c r="L88" s="4"/>
    </row>
    <row r="89" spans="1:12" x14ac:dyDescent="0.2">
      <c r="A89" s="10" t="s">
        <v>234</v>
      </c>
      <c r="B89" s="10" t="s">
        <v>16</v>
      </c>
      <c r="C89" s="10"/>
      <c r="D89" s="10" t="s">
        <v>235</v>
      </c>
      <c r="E89" s="11"/>
      <c r="F89" s="12">
        <v>1</v>
      </c>
      <c r="G89" s="12"/>
      <c r="H89" s="13"/>
      <c r="I89" s="13">
        <f>SUBTOTAL(9,I90:I92)</f>
        <v>0</v>
      </c>
      <c r="K89" s="17"/>
      <c r="L89" s="4"/>
    </row>
    <row r="90" spans="1:12" ht="25.5" x14ac:dyDescent="0.2">
      <c r="A90" s="19" t="s">
        <v>236</v>
      </c>
      <c r="B90" s="19" t="s">
        <v>237</v>
      </c>
      <c r="C90" s="19" t="s">
        <v>25</v>
      </c>
      <c r="D90" s="19" t="s">
        <v>238</v>
      </c>
      <c r="E90" s="20" t="s">
        <v>27</v>
      </c>
      <c r="F90" s="21">
        <v>1.5</v>
      </c>
      <c r="G90" s="18"/>
      <c r="H90" s="18">
        <f t="shared" ref="H90:H92" si="30">TRUNC(G90*(1+$G$2),2)</f>
        <v>0</v>
      </c>
      <c r="I90" s="17">
        <f t="shared" ref="I90:I92" si="31">TRUNC(F90*H90,2)</f>
        <v>0</v>
      </c>
      <c r="K90" s="17">
        <f t="shared" si="23"/>
        <v>0</v>
      </c>
      <c r="L90" s="4"/>
    </row>
    <row r="91" spans="1:12" ht="25.5" x14ac:dyDescent="0.2">
      <c r="A91" s="19" t="s">
        <v>239</v>
      </c>
      <c r="B91" s="19" t="s">
        <v>240</v>
      </c>
      <c r="C91" s="19" t="s">
        <v>25</v>
      </c>
      <c r="D91" s="19" t="s">
        <v>241</v>
      </c>
      <c r="E91" s="20" t="s">
        <v>27</v>
      </c>
      <c r="F91" s="21">
        <v>3</v>
      </c>
      <c r="G91" s="18"/>
      <c r="H91" s="18">
        <f t="shared" si="30"/>
        <v>0</v>
      </c>
      <c r="I91" s="17">
        <f t="shared" si="31"/>
        <v>0</v>
      </c>
      <c r="K91" s="17">
        <f t="shared" si="23"/>
        <v>0</v>
      </c>
      <c r="L91" s="4"/>
    </row>
    <row r="92" spans="1:12" ht="25.5" x14ac:dyDescent="0.2">
      <c r="A92" s="19" t="s">
        <v>242</v>
      </c>
      <c r="B92" s="19" t="s">
        <v>243</v>
      </c>
      <c r="C92" s="19" t="s">
        <v>25</v>
      </c>
      <c r="D92" s="19" t="s">
        <v>244</v>
      </c>
      <c r="E92" s="20" t="s">
        <v>27</v>
      </c>
      <c r="F92" s="21">
        <v>3</v>
      </c>
      <c r="G92" s="18"/>
      <c r="H92" s="18">
        <f t="shared" si="30"/>
        <v>0</v>
      </c>
      <c r="I92" s="17">
        <f t="shared" si="31"/>
        <v>0</v>
      </c>
      <c r="K92" s="17">
        <f t="shared" si="23"/>
        <v>0</v>
      </c>
      <c r="L92" s="4"/>
    </row>
    <row r="93" spans="1:12" x14ac:dyDescent="0.2">
      <c r="A93" s="10">
        <v>9</v>
      </c>
      <c r="B93" s="10" t="s">
        <v>16</v>
      </c>
      <c r="C93" s="10"/>
      <c r="D93" s="10" t="s">
        <v>245</v>
      </c>
      <c r="E93" s="11"/>
      <c r="F93" s="12">
        <v>1</v>
      </c>
      <c r="G93" s="12"/>
      <c r="H93" s="13"/>
      <c r="I93" s="13">
        <f>SUBTOTAL(9,I94)</f>
        <v>0</v>
      </c>
      <c r="K93" s="17"/>
      <c r="L93" s="4"/>
    </row>
    <row r="94" spans="1:12" ht="25.5" x14ac:dyDescent="0.2">
      <c r="A94" s="19" t="s">
        <v>246</v>
      </c>
      <c r="B94" s="19" t="s">
        <v>247</v>
      </c>
      <c r="C94" s="19" t="s">
        <v>74</v>
      </c>
      <c r="D94" s="19" t="s">
        <v>248</v>
      </c>
      <c r="E94" s="20" t="s">
        <v>249</v>
      </c>
      <c r="F94" s="21">
        <v>3</v>
      </c>
      <c r="G94" s="18"/>
      <c r="H94" s="18">
        <f>TRUNC(G94*(1+$G$2),2)</f>
        <v>0</v>
      </c>
      <c r="I94" s="17">
        <f>TRUNC(F94*H94,2)</f>
        <v>0</v>
      </c>
      <c r="K94" s="17">
        <f t="shared" si="23"/>
        <v>0</v>
      </c>
      <c r="L94" s="4"/>
    </row>
    <row r="95" spans="1:12" x14ac:dyDescent="0.2">
      <c r="A95" s="23"/>
      <c r="B95" s="23"/>
      <c r="C95" s="23"/>
      <c r="D95" s="23"/>
      <c r="E95" s="23"/>
      <c r="F95" s="23"/>
      <c r="G95" s="23"/>
      <c r="H95" s="23"/>
      <c r="I95" s="23"/>
      <c r="K95" s="4"/>
      <c r="L95" s="4"/>
    </row>
    <row r="96" spans="1:12" x14ac:dyDescent="0.2">
      <c r="A96" s="24"/>
      <c r="B96" s="24"/>
      <c r="C96" s="24"/>
      <c r="D96" s="25"/>
      <c r="E96" s="26"/>
      <c r="F96" s="27" t="s">
        <v>250</v>
      </c>
      <c r="G96" s="24"/>
      <c r="H96" s="28"/>
      <c r="I96" s="28">
        <f>SUM(K7:K94)</f>
        <v>0</v>
      </c>
      <c r="K96" s="4"/>
      <c r="L96" s="4"/>
    </row>
    <row r="97" spans="1:12" x14ac:dyDescent="0.2">
      <c r="A97" s="24"/>
      <c r="B97" s="24"/>
      <c r="C97" s="24"/>
      <c r="D97" s="25"/>
      <c r="E97" s="26"/>
      <c r="F97" s="27" t="s">
        <v>251</v>
      </c>
      <c r="G97" s="24"/>
      <c r="H97" s="28"/>
      <c r="I97" s="28">
        <f>I98-I96</f>
        <v>0</v>
      </c>
      <c r="K97" s="4"/>
      <c r="L97" s="4"/>
    </row>
    <row r="98" spans="1:12" ht="12.75" customHeight="1" x14ac:dyDescent="0.2">
      <c r="A98" s="24"/>
      <c r="B98" s="24"/>
      <c r="C98" s="24"/>
      <c r="D98" s="25"/>
      <c r="E98" s="26"/>
      <c r="F98" s="27" t="s">
        <v>252</v>
      </c>
      <c r="G98" s="24"/>
      <c r="H98" s="28"/>
      <c r="I98" s="28">
        <f>SUBTOTAL(9,I6:I94)</f>
        <v>0</v>
      </c>
      <c r="K98" s="4"/>
      <c r="L98" s="4"/>
    </row>
    <row r="99" spans="1:12" ht="37.5" customHeight="1" x14ac:dyDescent="0.2">
      <c r="A99" s="29"/>
      <c r="B99" s="30"/>
      <c r="C99" s="30"/>
      <c r="D99" s="30"/>
      <c r="E99" s="29"/>
      <c r="F99" s="31"/>
      <c r="G99" s="26"/>
      <c r="H99" s="32"/>
      <c r="I99" s="26"/>
      <c r="J99" s="4"/>
      <c r="K99" s="4"/>
    </row>
    <row r="100" spans="1:12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4"/>
      <c r="K100" s="4"/>
    </row>
    <row r="101" spans="1:12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4"/>
      <c r="K101" s="4"/>
    </row>
    <row r="102" spans="1:12" s="37" customFormat="1" ht="9.9499999999999993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5"/>
      <c r="K102" s="36"/>
      <c r="L102" s="36"/>
    </row>
    <row r="103" spans="1:12" s="37" customFormat="1" ht="9.9499999999999993" customHeight="1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5"/>
      <c r="K103" s="36"/>
      <c r="L103" s="36"/>
    </row>
    <row r="104" spans="1:12" ht="9.9499999999999993" customHeight="1" x14ac:dyDescent="0.2">
      <c r="A104" s="38"/>
      <c r="K104" s="4"/>
      <c r="L104" s="4"/>
    </row>
    <row r="105" spans="1:12" x14ac:dyDescent="0.2">
      <c r="A105" s="38"/>
      <c r="K105" s="4"/>
      <c r="L105" s="4"/>
    </row>
    <row r="106" spans="1:12" x14ac:dyDescent="0.2">
      <c r="A106" s="38"/>
      <c r="K106" s="4"/>
      <c r="L106" s="4"/>
    </row>
    <row r="107" spans="1:12" x14ac:dyDescent="0.2">
      <c r="A107" s="38"/>
      <c r="K107" s="4"/>
      <c r="L107" s="4"/>
    </row>
    <row r="108" spans="1:12" x14ac:dyDescent="0.2">
      <c r="A108" s="38"/>
      <c r="K108" s="4"/>
      <c r="L108" s="4"/>
    </row>
    <row r="109" spans="1:12" x14ac:dyDescent="0.2">
      <c r="A109" s="38"/>
      <c r="K109" s="4"/>
      <c r="L109" s="4"/>
    </row>
    <row r="110" spans="1:12" x14ac:dyDescent="0.2">
      <c r="A110" s="38"/>
      <c r="K110" s="4"/>
      <c r="L110" s="4"/>
    </row>
    <row r="111" spans="1:12" x14ac:dyDescent="0.2">
      <c r="A111" s="38"/>
      <c r="K111" s="4"/>
      <c r="L111" s="4"/>
    </row>
    <row r="112" spans="1:12" x14ac:dyDescent="0.2">
      <c r="A112" s="38"/>
      <c r="K112" s="4"/>
      <c r="L112" s="4"/>
    </row>
    <row r="113" spans="1:12" x14ac:dyDescent="0.2">
      <c r="A113" s="38"/>
      <c r="K113" s="4"/>
      <c r="L113" s="4"/>
    </row>
    <row r="114" spans="1:12" x14ac:dyDescent="0.2">
      <c r="A114" s="38"/>
      <c r="K114" s="4"/>
      <c r="L114" s="4"/>
    </row>
    <row r="115" spans="1:12" x14ac:dyDescent="0.2">
      <c r="A115" s="38"/>
      <c r="K115" s="4"/>
      <c r="L115" s="4"/>
    </row>
    <row r="116" spans="1:12" x14ac:dyDescent="0.2">
      <c r="A116" s="38"/>
      <c r="K116" s="4"/>
      <c r="L116" s="4"/>
    </row>
    <row r="117" spans="1:12" x14ac:dyDescent="0.2">
      <c r="A117" s="38"/>
      <c r="K117" s="4"/>
      <c r="L117" s="4"/>
    </row>
    <row r="118" spans="1:12" x14ac:dyDescent="0.2">
      <c r="A118" s="38"/>
      <c r="K118" s="4"/>
      <c r="L118" s="4"/>
    </row>
    <row r="119" spans="1:12" x14ac:dyDescent="0.2">
      <c r="A119" s="38"/>
      <c r="K119" s="4"/>
      <c r="L119" s="4"/>
    </row>
    <row r="120" spans="1:12" x14ac:dyDescent="0.2">
      <c r="A120" s="38"/>
      <c r="K120" s="4"/>
      <c r="L120" s="4"/>
    </row>
    <row r="121" spans="1:12" x14ac:dyDescent="0.2">
      <c r="A121" s="38"/>
      <c r="K121" s="4"/>
      <c r="L121" s="4"/>
    </row>
    <row r="122" spans="1:12" x14ac:dyDescent="0.2">
      <c r="A122" s="38"/>
      <c r="K122" s="4"/>
      <c r="L122" s="4"/>
    </row>
    <row r="123" spans="1:12" x14ac:dyDescent="0.2">
      <c r="A123" s="38"/>
      <c r="K123" s="4"/>
      <c r="L123" s="4"/>
    </row>
    <row r="124" spans="1:12" x14ac:dyDescent="0.2">
      <c r="A124" s="38"/>
      <c r="K124" s="4"/>
      <c r="L124" s="4"/>
    </row>
    <row r="125" spans="1:12" x14ac:dyDescent="0.2">
      <c r="A125" s="38"/>
      <c r="K125" s="4"/>
      <c r="L125" s="4"/>
    </row>
    <row r="126" spans="1:12" x14ac:dyDescent="0.2">
      <c r="A126" s="38"/>
      <c r="K126" s="4"/>
      <c r="L126" s="4"/>
    </row>
    <row r="127" spans="1:12" x14ac:dyDescent="0.2">
      <c r="A127" s="38"/>
      <c r="K127" s="4"/>
      <c r="L127" s="4"/>
    </row>
    <row r="128" spans="1:12" x14ac:dyDescent="0.2">
      <c r="A128" s="38"/>
      <c r="K128" s="4"/>
      <c r="L128" s="4"/>
    </row>
    <row r="129" spans="1:12" x14ac:dyDescent="0.2">
      <c r="A129" s="38"/>
      <c r="K129" s="4"/>
      <c r="L129" s="4"/>
    </row>
    <row r="130" spans="1:12" x14ac:dyDescent="0.2">
      <c r="A130" s="38"/>
      <c r="K130" s="4"/>
      <c r="L130" s="4"/>
    </row>
    <row r="131" spans="1:12" x14ac:dyDescent="0.2">
      <c r="A131" s="38"/>
      <c r="K131" s="4"/>
      <c r="L131" s="4"/>
    </row>
    <row r="132" spans="1:12" x14ac:dyDescent="0.2">
      <c r="A132" s="38"/>
      <c r="K132" s="4"/>
      <c r="L132" s="4"/>
    </row>
    <row r="133" spans="1:12" x14ac:dyDescent="0.2">
      <c r="A133" s="38"/>
      <c r="K133" s="4"/>
      <c r="L133" s="4"/>
    </row>
    <row r="134" spans="1:12" x14ac:dyDescent="0.2">
      <c r="A134" s="38"/>
      <c r="K134" s="4"/>
      <c r="L134" s="4"/>
    </row>
    <row r="135" spans="1:12" x14ac:dyDescent="0.2">
      <c r="A135" s="38"/>
      <c r="K135" s="4"/>
      <c r="L135" s="4"/>
    </row>
    <row r="136" spans="1:12" x14ac:dyDescent="0.2">
      <c r="A136" s="38"/>
      <c r="K136" s="4"/>
      <c r="L136" s="4"/>
    </row>
    <row r="137" spans="1:12" x14ac:dyDescent="0.2">
      <c r="A137" s="38"/>
      <c r="K137" s="4"/>
      <c r="L137" s="4"/>
    </row>
    <row r="138" spans="1:12" x14ac:dyDescent="0.2">
      <c r="A138" s="38"/>
      <c r="K138" s="4"/>
      <c r="L138" s="4"/>
    </row>
    <row r="139" spans="1:12" x14ac:dyDescent="0.2">
      <c r="A139" s="38"/>
      <c r="K139" s="4"/>
      <c r="L139" s="4"/>
    </row>
    <row r="140" spans="1:12" x14ac:dyDescent="0.2">
      <c r="A140" s="38"/>
      <c r="K140" s="4"/>
      <c r="L140" s="4"/>
    </row>
    <row r="141" spans="1:12" x14ac:dyDescent="0.2">
      <c r="A141" s="38"/>
      <c r="K141" s="4"/>
      <c r="L141" s="4"/>
    </row>
    <row r="142" spans="1:12" x14ac:dyDescent="0.2">
      <c r="A142" s="38"/>
      <c r="K142" s="4"/>
      <c r="L142" s="4"/>
    </row>
    <row r="143" spans="1:12" x14ac:dyDescent="0.2">
      <c r="A143" s="38"/>
      <c r="K143" s="4"/>
      <c r="L143" s="4"/>
    </row>
    <row r="144" spans="1:12" x14ac:dyDescent="0.2">
      <c r="A144" s="38"/>
      <c r="K144" s="4"/>
      <c r="L144" s="4"/>
    </row>
    <row r="145" spans="1:12" x14ac:dyDescent="0.2">
      <c r="A145" s="38"/>
      <c r="K145" s="4"/>
      <c r="L145" s="4"/>
    </row>
    <row r="146" spans="1:12" x14ac:dyDescent="0.2">
      <c r="A146" s="38"/>
      <c r="K146" s="4"/>
      <c r="L146" s="4"/>
    </row>
    <row r="147" spans="1:12" x14ac:dyDescent="0.2">
      <c r="A147" s="38"/>
      <c r="K147" s="4"/>
      <c r="L147" s="4"/>
    </row>
    <row r="148" spans="1:12" x14ac:dyDescent="0.2">
      <c r="A148" s="38"/>
      <c r="K148" s="4"/>
      <c r="L148" s="4"/>
    </row>
    <row r="149" spans="1:12" x14ac:dyDescent="0.2">
      <c r="A149" s="38"/>
      <c r="K149" s="4"/>
      <c r="L149" s="4"/>
    </row>
    <row r="150" spans="1:12" x14ac:dyDescent="0.2">
      <c r="A150" s="38"/>
      <c r="K150" s="4"/>
      <c r="L150" s="4"/>
    </row>
    <row r="151" spans="1:12" x14ac:dyDescent="0.2">
      <c r="A151" s="38"/>
      <c r="K151" s="4"/>
      <c r="L151" s="4"/>
    </row>
    <row r="152" spans="1:12" x14ac:dyDescent="0.2">
      <c r="A152" s="38"/>
      <c r="K152" s="4"/>
      <c r="L152" s="4"/>
    </row>
    <row r="153" spans="1:12" x14ac:dyDescent="0.2">
      <c r="A153" s="38"/>
      <c r="K153" s="4"/>
      <c r="L153" s="4"/>
    </row>
    <row r="154" spans="1:12" x14ac:dyDescent="0.2">
      <c r="A154" s="38"/>
      <c r="K154" s="4"/>
      <c r="L154" s="4"/>
    </row>
    <row r="155" spans="1:12" x14ac:dyDescent="0.2">
      <c r="A155" s="38"/>
      <c r="K155" s="4"/>
      <c r="L155" s="4"/>
    </row>
    <row r="156" spans="1:12" x14ac:dyDescent="0.2">
      <c r="A156" s="38"/>
      <c r="K156" s="4"/>
      <c r="L156" s="4"/>
    </row>
    <row r="157" spans="1:12" x14ac:dyDescent="0.2">
      <c r="A157" s="38"/>
      <c r="K157" s="4"/>
      <c r="L157" s="4"/>
    </row>
    <row r="158" spans="1:12" x14ac:dyDescent="0.2">
      <c r="A158" s="38"/>
      <c r="K158" s="4"/>
      <c r="L158" s="4"/>
    </row>
    <row r="159" spans="1:12" x14ac:dyDescent="0.2">
      <c r="A159" s="38"/>
      <c r="K159" s="4"/>
      <c r="L159" s="4"/>
    </row>
    <row r="160" spans="1:12" x14ac:dyDescent="0.2">
      <c r="A160" s="38"/>
      <c r="K160" s="4"/>
      <c r="L160" s="4"/>
    </row>
    <row r="161" spans="1:12" x14ac:dyDescent="0.2">
      <c r="A161" s="38"/>
      <c r="K161" s="4"/>
      <c r="L161" s="4"/>
    </row>
    <row r="162" spans="1:12" x14ac:dyDescent="0.2">
      <c r="A162" s="38"/>
      <c r="K162" s="4"/>
      <c r="L162" s="4"/>
    </row>
    <row r="163" spans="1:12" x14ac:dyDescent="0.2">
      <c r="A163" s="38"/>
      <c r="K163" s="4"/>
      <c r="L163" s="4"/>
    </row>
    <row r="164" spans="1:12" x14ac:dyDescent="0.2">
      <c r="A164" s="38"/>
      <c r="K164" s="4"/>
      <c r="L164" s="4"/>
    </row>
    <row r="165" spans="1:12" x14ac:dyDescent="0.2">
      <c r="A165" s="38"/>
      <c r="K165" s="4"/>
      <c r="L165" s="4"/>
    </row>
    <row r="166" spans="1:12" x14ac:dyDescent="0.2">
      <c r="A166" s="38"/>
      <c r="K166" s="4"/>
      <c r="L166" s="4"/>
    </row>
    <row r="167" spans="1:12" x14ac:dyDescent="0.2">
      <c r="A167" s="38"/>
      <c r="K167" s="4"/>
      <c r="L167" s="4"/>
    </row>
    <row r="168" spans="1:12" x14ac:dyDescent="0.2">
      <c r="A168" s="38"/>
      <c r="K168" s="4"/>
      <c r="L168" s="4"/>
    </row>
    <row r="169" spans="1:12" x14ac:dyDescent="0.2">
      <c r="A169" s="38"/>
      <c r="K169" s="4"/>
      <c r="L169" s="4"/>
    </row>
    <row r="170" spans="1:12" x14ac:dyDescent="0.2">
      <c r="A170" s="38"/>
      <c r="K170" s="4"/>
      <c r="L170" s="4"/>
    </row>
    <row r="171" spans="1:12" x14ac:dyDescent="0.2">
      <c r="A171" s="38"/>
      <c r="K171" s="4"/>
      <c r="L171" s="4"/>
    </row>
    <row r="172" spans="1:12" x14ac:dyDescent="0.2">
      <c r="A172" s="38"/>
      <c r="K172" s="4"/>
      <c r="L172" s="4"/>
    </row>
    <row r="173" spans="1:12" x14ac:dyDescent="0.2">
      <c r="A173" s="38"/>
      <c r="K173" s="4"/>
      <c r="L173" s="4"/>
    </row>
    <row r="174" spans="1:12" x14ac:dyDescent="0.2">
      <c r="A174" s="38"/>
      <c r="K174" s="4"/>
      <c r="L174" s="4"/>
    </row>
    <row r="175" spans="1:12" x14ac:dyDescent="0.2">
      <c r="A175" s="38"/>
      <c r="K175" s="4"/>
      <c r="L175" s="4"/>
    </row>
    <row r="176" spans="1:12" x14ac:dyDescent="0.2">
      <c r="A176" s="38"/>
      <c r="K176" s="4"/>
      <c r="L176" s="4"/>
    </row>
    <row r="177" spans="1:12" x14ac:dyDescent="0.2">
      <c r="A177" s="38"/>
      <c r="K177" s="4"/>
      <c r="L177" s="4"/>
    </row>
    <row r="178" spans="1:12" x14ac:dyDescent="0.2">
      <c r="A178" s="38"/>
      <c r="K178" s="4"/>
      <c r="L178" s="4"/>
    </row>
    <row r="179" spans="1:12" x14ac:dyDescent="0.2">
      <c r="A179" s="38"/>
      <c r="K179" s="4"/>
      <c r="L179" s="4"/>
    </row>
    <row r="180" spans="1:12" x14ac:dyDescent="0.2">
      <c r="A180" s="38"/>
      <c r="K180" s="4"/>
      <c r="L180" s="4"/>
    </row>
    <row r="181" spans="1:12" x14ac:dyDescent="0.2">
      <c r="A181" s="38"/>
      <c r="K181" s="4"/>
      <c r="L181" s="4"/>
    </row>
    <row r="182" spans="1:12" x14ac:dyDescent="0.2">
      <c r="A182" s="38"/>
      <c r="K182" s="4"/>
      <c r="L182" s="4"/>
    </row>
    <row r="183" spans="1:12" x14ac:dyDescent="0.2">
      <c r="A183" s="38"/>
      <c r="K183" s="4"/>
      <c r="L183" s="4"/>
    </row>
    <row r="184" spans="1:12" x14ac:dyDescent="0.2">
      <c r="A184" s="38"/>
      <c r="K184" s="4"/>
      <c r="L184" s="4"/>
    </row>
    <row r="185" spans="1:12" x14ac:dyDescent="0.2">
      <c r="A185" s="38"/>
      <c r="K185" s="4"/>
      <c r="L185" s="4"/>
    </row>
    <row r="186" spans="1:12" x14ac:dyDescent="0.2">
      <c r="A186" s="38"/>
      <c r="K186" s="4"/>
      <c r="L186" s="4"/>
    </row>
    <row r="187" spans="1:12" x14ac:dyDescent="0.2">
      <c r="A187" s="38"/>
      <c r="K187" s="4"/>
      <c r="L187" s="4"/>
    </row>
    <row r="188" spans="1:12" x14ac:dyDescent="0.2">
      <c r="A188" s="38"/>
      <c r="K188" s="4"/>
      <c r="L188" s="4"/>
    </row>
    <row r="189" spans="1:12" x14ac:dyDescent="0.2">
      <c r="A189" s="38"/>
      <c r="K189" s="4"/>
      <c r="L189" s="4"/>
    </row>
    <row r="190" spans="1:12" x14ac:dyDescent="0.2">
      <c r="A190" s="38"/>
      <c r="K190" s="4"/>
      <c r="L190" s="4"/>
    </row>
    <row r="191" spans="1:12" x14ac:dyDescent="0.2">
      <c r="A191" s="38"/>
      <c r="K191" s="4"/>
      <c r="L191" s="4"/>
    </row>
    <row r="192" spans="1:12" x14ac:dyDescent="0.2">
      <c r="A192" s="38"/>
      <c r="K192" s="4"/>
      <c r="L192" s="4"/>
    </row>
    <row r="193" spans="1:12" x14ac:dyDescent="0.2">
      <c r="A193" s="38"/>
      <c r="K193" s="4"/>
      <c r="L193" s="4"/>
    </row>
    <row r="194" spans="1:12" x14ac:dyDescent="0.2">
      <c r="A194" s="38"/>
      <c r="K194" s="4"/>
      <c r="L194" s="4"/>
    </row>
    <row r="195" spans="1:12" x14ac:dyDescent="0.2">
      <c r="A195" s="38"/>
      <c r="K195" s="4"/>
      <c r="L195" s="4"/>
    </row>
    <row r="196" spans="1:12" x14ac:dyDescent="0.2">
      <c r="A196" s="38"/>
      <c r="K196" s="4"/>
      <c r="L196" s="4"/>
    </row>
    <row r="197" spans="1:12" x14ac:dyDescent="0.2">
      <c r="A197" s="38"/>
      <c r="K197" s="4"/>
      <c r="L197" s="4"/>
    </row>
    <row r="198" spans="1:12" x14ac:dyDescent="0.2">
      <c r="A198" s="38"/>
      <c r="K198" s="4"/>
      <c r="L198" s="4"/>
    </row>
    <row r="199" spans="1:12" x14ac:dyDescent="0.2">
      <c r="A199" s="38"/>
      <c r="K199" s="4"/>
      <c r="L199" s="4"/>
    </row>
    <row r="200" spans="1:12" x14ac:dyDescent="0.2">
      <c r="A200" s="38"/>
      <c r="K200" s="4"/>
      <c r="L200" s="4"/>
    </row>
    <row r="201" spans="1:12" x14ac:dyDescent="0.2">
      <c r="A201" s="38"/>
      <c r="K201" s="4"/>
      <c r="L201" s="4"/>
    </row>
    <row r="202" spans="1:12" x14ac:dyDescent="0.2">
      <c r="A202" s="38"/>
      <c r="K202" s="4"/>
      <c r="L202" s="4"/>
    </row>
    <row r="203" spans="1:12" x14ac:dyDescent="0.2">
      <c r="A203" s="38"/>
      <c r="K203" s="4"/>
      <c r="L203" s="4"/>
    </row>
    <row r="204" spans="1:12" x14ac:dyDescent="0.2">
      <c r="A204" s="38"/>
      <c r="K204" s="4"/>
      <c r="L204" s="4"/>
    </row>
    <row r="205" spans="1:12" x14ac:dyDescent="0.2">
      <c r="A205" s="38"/>
      <c r="K205" s="4"/>
      <c r="L205" s="4"/>
    </row>
    <row r="206" spans="1:12" x14ac:dyDescent="0.2">
      <c r="A206" s="38"/>
      <c r="K206" s="4"/>
      <c r="L206" s="4"/>
    </row>
    <row r="207" spans="1:12" x14ac:dyDescent="0.2">
      <c r="A207" s="38"/>
      <c r="K207" s="4"/>
      <c r="L207" s="4"/>
    </row>
    <row r="208" spans="1:12" x14ac:dyDescent="0.2">
      <c r="A208" s="38"/>
      <c r="K208" s="4"/>
      <c r="L208" s="4"/>
    </row>
    <row r="209" spans="1:12" x14ac:dyDescent="0.2">
      <c r="A209" s="38"/>
      <c r="K209" s="4"/>
      <c r="L209" s="4"/>
    </row>
    <row r="210" spans="1:12" x14ac:dyDescent="0.2">
      <c r="A210" s="38"/>
      <c r="K210" s="4"/>
      <c r="L210" s="4"/>
    </row>
    <row r="211" spans="1:12" x14ac:dyDescent="0.2">
      <c r="A211" s="38"/>
      <c r="K211" s="4"/>
      <c r="L211" s="4"/>
    </row>
    <row r="212" spans="1:12" x14ac:dyDescent="0.2">
      <c r="A212" s="38"/>
      <c r="K212" s="4"/>
      <c r="L212" s="4"/>
    </row>
    <row r="213" spans="1:12" x14ac:dyDescent="0.2">
      <c r="A213" s="38"/>
      <c r="K213" s="4"/>
      <c r="L213" s="4"/>
    </row>
    <row r="214" spans="1:12" x14ac:dyDescent="0.2">
      <c r="A214" s="38"/>
      <c r="K214" s="4"/>
      <c r="L214" s="4"/>
    </row>
    <row r="215" spans="1:12" x14ac:dyDescent="0.2">
      <c r="A215" s="38"/>
      <c r="K215" s="4"/>
      <c r="L215" s="4"/>
    </row>
    <row r="216" spans="1:12" x14ac:dyDescent="0.2">
      <c r="A216" s="38"/>
      <c r="K216" s="4"/>
      <c r="L216" s="4"/>
    </row>
    <row r="217" spans="1:12" x14ac:dyDescent="0.2">
      <c r="A217" s="38"/>
      <c r="K217" s="4"/>
      <c r="L217" s="4"/>
    </row>
    <row r="218" spans="1:12" x14ac:dyDescent="0.2">
      <c r="A218" s="38"/>
      <c r="K218" s="4"/>
      <c r="L218" s="4"/>
    </row>
    <row r="219" spans="1:12" x14ac:dyDescent="0.2">
      <c r="A219" s="38"/>
      <c r="K219" s="4"/>
      <c r="L219" s="4"/>
    </row>
    <row r="220" spans="1:12" x14ac:dyDescent="0.2">
      <c r="A220" s="38"/>
      <c r="K220" s="4"/>
      <c r="L220" s="4"/>
    </row>
    <row r="221" spans="1:12" x14ac:dyDescent="0.2">
      <c r="A221" s="38"/>
      <c r="K221" s="4"/>
      <c r="L221" s="4"/>
    </row>
    <row r="222" spans="1:12" x14ac:dyDescent="0.2">
      <c r="A222" s="38"/>
      <c r="K222" s="4"/>
      <c r="L222" s="4"/>
    </row>
    <row r="223" spans="1:12" x14ac:dyDescent="0.2">
      <c r="A223" s="38"/>
      <c r="K223" s="4"/>
      <c r="L223" s="4"/>
    </row>
    <row r="224" spans="1:12" x14ac:dyDescent="0.2">
      <c r="A224" s="38"/>
      <c r="K224" s="4"/>
      <c r="L224" s="4"/>
    </row>
    <row r="225" spans="1:12" x14ac:dyDescent="0.2">
      <c r="A225" s="38"/>
      <c r="K225" s="4"/>
      <c r="L225" s="4"/>
    </row>
    <row r="226" spans="1:12" x14ac:dyDescent="0.2">
      <c r="A226" s="38"/>
      <c r="K226" s="4"/>
      <c r="L226" s="4"/>
    </row>
    <row r="227" spans="1:12" x14ac:dyDescent="0.2">
      <c r="A227" s="38"/>
      <c r="K227" s="4"/>
      <c r="L227" s="4"/>
    </row>
    <row r="228" spans="1:12" x14ac:dyDescent="0.2">
      <c r="A228" s="38"/>
      <c r="K228" s="4"/>
      <c r="L228" s="4"/>
    </row>
    <row r="229" spans="1:12" x14ac:dyDescent="0.2">
      <c r="A229" s="38"/>
      <c r="K229" s="4"/>
      <c r="L229" s="4"/>
    </row>
    <row r="230" spans="1:12" x14ac:dyDescent="0.2">
      <c r="A230" s="38"/>
      <c r="K230" s="4"/>
      <c r="L230" s="4"/>
    </row>
    <row r="231" spans="1:12" x14ac:dyDescent="0.2">
      <c r="A231" s="38"/>
      <c r="K231" s="4"/>
      <c r="L231" s="4"/>
    </row>
    <row r="232" spans="1:12" x14ac:dyDescent="0.2">
      <c r="A232" s="38"/>
      <c r="K232" s="4"/>
      <c r="L232" s="4"/>
    </row>
    <row r="233" spans="1:12" x14ac:dyDescent="0.2">
      <c r="A233" s="38"/>
      <c r="K233" s="4"/>
      <c r="L233" s="4"/>
    </row>
    <row r="234" spans="1:12" x14ac:dyDescent="0.2">
      <c r="A234" s="38"/>
      <c r="K234" s="4"/>
      <c r="L234" s="4"/>
    </row>
    <row r="235" spans="1:12" x14ac:dyDescent="0.2">
      <c r="A235" s="38"/>
      <c r="K235" s="4"/>
      <c r="L235" s="4"/>
    </row>
    <row r="236" spans="1:12" x14ac:dyDescent="0.2">
      <c r="A236" s="38"/>
      <c r="K236" s="4"/>
      <c r="L236" s="4"/>
    </row>
    <row r="237" spans="1:12" x14ac:dyDescent="0.2">
      <c r="A237" s="38"/>
      <c r="K237" s="4"/>
      <c r="L237" s="4"/>
    </row>
    <row r="238" spans="1:12" x14ac:dyDescent="0.2">
      <c r="A238" s="38"/>
      <c r="K238" s="4"/>
      <c r="L238" s="4"/>
    </row>
    <row r="239" spans="1:12" x14ac:dyDescent="0.2">
      <c r="A239" s="38"/>
      <c r="K239" s="4"/>
      <c r="L239" s="4"/>
    </row>
    <row r="240" spans="1:12" x14ac:dyDescent="0.2">
      <c r="A240" s="38"/>
      <c r="K240" s="4"/>
      <c r="L240" s="4"/>
    </row>
    <row r="241" spans="1:12" x14ac:dyDescent="0.2">
      <c r="A241" s="38"/>
      <c r="K241" s="4"/>
      <c r="L241" s="4"/>
    </row>
    <row r="242" spans="1:12" x14ac:dyDescent="0.2">
      <c r="A242" s="38"/>
      <c r="K242" s="4"/>
      <c r="L242" s="4"/>
    </row>
    <row r="243" spans="1:12" x14ac:dyDescent="0.2">
      <c r="A243" s="38"/>
      <c r="K243" s="4"/>
      <c r="L243" s="4"/>
    </row>
    <row r="244" spans="1:12" x14ac:dyDescent="0.2">
      <c r="A244" s="38"/>
      <c r="K244" s="4"/>
      <c r="L244" s="4"/>
    </row>
    <row r="245" spans="1:12" x14ac:dyDescent="0.2">
      <c r="A245" s="38"/>
      <c r="K245" s="4"/>
      <c r="L245" s="4"/>
    </row>
    <row r="246" spans="1:12" x14ac:dyDescent="0.2">
      <c r="A246" s="38"/>
      <c r="K246" s="4"/>
      <c r="L246" s="4"/>
    </row>
    <row r="247" spans="1:12" x14ac:dyDescent="0.2">
      <c r="A247" s="38"/>
      <c r="K247" s="4"/>
      <c r="L247" s="4"/>
    </row>
    <row r="248" spans="1:12" x14ac:dyDescent="0.2">
      <c r="A248" s="38"/>
      <c r="K248" s="4"/>
      <c r="L248" s="4"/>
    </row>
    <row r="249" spans="1:12" x14ac:dyDescent="0.2">
      <c r="A249" s="38"/>
      <c r="K249" s="4"/>
      <c r="L249" s="4"/>
    </row>
    <row r="250" spans="1:12" x14ac:dyDescent="0.2">
      <c r="A250" s="38"/>
      <c r="K250" s="4"/>
      <c r="L250" s="4"/>
    </row>
    <row r="251" spans="1:12" x14ac:dyDescent="0.2">
      <c r="A251" s="38"/>
      <c r="K251" s="4"/>
      <c r="L251" s="4"/>
    </row>
    <row r="252" spans="1:12" x14ac:dyDescent="0.2">
      <c r="A252" s="38"/>
      <c r="K252" s="4"/>
      <c r="L252" s="4"/>
    </row>
    <row r="253" spans="1:12" x14ac:dyDescent="0.2">
      <c r="A253" s="38"/>
      <c r="K253" s="4"/>
      <c r="L253" s="4"/>
    </row>
    <row r="254" spans="1:12" x14ac:dyDescent="0.2">
      <c r="A254" s="38"/>
      <c r="K254" s="4"/>
      <c r="L254" s="4"/>
    </row>
    <row r="255" spans="1:12" x14ac:dyDescent="0.2">
      <c r="A255" s="38"/>
      <c r="K255" s="4"/>
      <c r="L255" s="4"/>
    </row>
    <row r="256" spans="1:12" x14ac:dyDescent="0.2">
      <c r="A256" s="38"/>
      <c r="K256" s="4"/>
      <c r="L256" s="4"/>
    </row>
    <row r="257" spans="1:12" x14ac:dyDescent="0.2">
      <c r="A257" s="38"/>
      <c r="K257" s="4"/>
      <c r="L257" s="4"/>
    </row>
    <row r="258" spans="1:12" x14ac:dyDescent="0.2">
      <c r="A258" s="38"/>
      <c r="K258" s="4"/>
      <c r="L258" s="4"/>
    </row>
    <row r="259" spans="1:12" x14ac:dyDescent="0.2">
      <c r="A259" s="38"/>
      <c r="K259" s="4"/>
      <c r="L259" s="4"/>
    </row>
    <row r="260" spans="1:12" x14ac:dyDescent="0.2">
      <c r="A260" s="38"/>
      <c r="K260" s="4"/>
      <c r="L260" s="4"/>
    </row>
    <row r="261" spans="1:12" x14ac:dyDescent="0.2">
      <c r="A261" s="38"/>
      <c r="K261" s="4"/>
      <c r="L261" s="4"/>
    </row>
    <row r="262" spans="1:12" x14ac:dyDescent="0.2">
      <c r="A262" s="38"/>
      <c r="K262" s="4"/>
      <c r="L262" s="4"/>
    </row>
    <row r="263" spans="1:12" x14ac:dyDescent="0.2">
      <c r="A263" s="38"/>
      <c r="K263" s="4"/>
      <c r="L263" s="4"/>
    </row>
    <row r="264" spans="1:12" x14ac:dyDescent="0.2">
      <c r="A264" s="38"/>
      <c r="K264" s="4"/>
      <c r="L264" s="4"/>
    </row>
    <row r="265" spans="1:12" x14ac:dyDescent="0.2">
      <c r="A265" s="38"/>
      <c r="K265" s="4"/>
      <c r="L265" s="4"/>
    </row>
    <row r="266" spans="1:12" x14ac:dyDescent="0.2">
      <c r="A266" s="38"/>
      <c r="K266" s="4"/>
      <c r="L266" s="4"/>
    </row>
    <row r="267" spans="1:12" x14ac:dyDescent="0.2">
      <c r="A267" s="38"/>
      <c r="K267" s="4"/>
      <c r="L267" s="4"/>
    </row>
    <row r="268" spans="1:12" x14ac:dyDescent="0.2">
      <c r="A268" s="38"/>
      <c r="K268" s="4"/>
      <c r="L268" s="4"/>
    </row>
    <row r="269" spans="1:12" x14ac:dyDescent="0.2">
      <c r="A269" s="38"/>
      <c r="K269" s="4"/>
      <c r="L269" s="4"/>
    </row>
    <row r="270" spans="1:12" x14ac:dyDescent="0.2">
      <c r="A270" s="38"/>
      <c r="K270" s="4"/>
      <c r="L270" s="4"/>
    </row>
    <row r="271" spans="1:12" x14ac:dyDescent="0.2">
      <c r="A271" s="38"/>
      <c r="K271" s="4"/>
      <c r="L271" s="4"/>
    </row>
    <row r="272" spans="1:12" x14ac:dyDescent="0.2">
      <c r="A272" s="38"/>
      <c r="K272" s="4"/>
      <c r="L272" s="4"/>
    </row>
    <row r="273" spans="1:12" x14ac:dyDescent="0.2">
      <c r="A273" s="38"/>
      <c r="K273" s="4"/>
      <c r="L273" s="4"/>
    </row>
    <row r="274" spans="1:12" x14ac:dyDescent="0.2">
      <c r="A274" s="38"/>
      <c r="K274" s="4"/>
      <c r="L274" s="4"/>
    </row>
    <row r="275" spans="1:12" x14ac:dyDescent="0.2">
      <c r="A275" s="38"/>
      <c r="K275" s="4"/>
      <c r="L275" s="4"/>
    </row>
    <row r="276" spans="1:12" x14ac:dyDescent="0.2">
      <c r="A276" s="38"/>
      <c r="K276" s="4"/>
      <c r="L276" s="4"/>
    </row>
    <row r="277" spans="1:12" x14ac:dyDescent="0.2">
      <c r="A277" s="38"/>
      <c r="K277" s="4"/>
      <c r="L277" s="4"/>
    </row>
    <row r="278" spans="1:12" x14ac:dyDescent="0.2">
      <c r="A278" s="38"/>
      <c r="K278" s="4"/>
      <c r="L278" s="4"/>
    </row>
    <row r="279" spans="1:12" x14ac:dyDescent="0.2">
      <c r="A279" s="38"/>
      <c r="K279" s="4"/>
      <c r="L279" s="4"/>
    </row>
    <row r="280" spans="1:12" x14ac:dyDescent="0.2">
      <c r="A280" s="38"/>
      <c r="K280" s="4"/>
      <c r="L280" s="4"/>
    </row>
    <row r="281" spans="1:12" x14ac:dyDescent="0.2">
      <c r="A281" s="38"/>
      <c r="K281" s="4"/>
      <c r="L281" s="4"/>
    </row>
    <row r="282" spans="1:12" x14ac:dyDescent="0.2">
      <c r="A282" s="38"/>
      <c r="K282" s="4"/>
      <c r="L282" s="4"/>
    </row>
    <row r="283" spans="1:12" x14ac:dyDescent="0.2">
      <c r="A283" s="38"/>
      <c r="K283" s="4"/>
      <c r="L283" s="4"/>
    </row>
    <row r="284" spans="1:12" x14ac:dyDescent="0.2">
      <c r="A284" s="38"/>
      <c r="K284" s="4"/>
      <c r="L284" s="4"/>
    </row>
    <row r="285" spans="1:12" x14ac:dyDescent="0.2">
      <c r="A285" s="38"/>
      <c r="K285" s="4"/>
      <c r="L285" s="4"/>
    </row>
    <row r="286" spans="1:12" x14ac:dyDescent="0.2">
      <c r="A286" s="38"/>
      <c r="K286" s="4"/>
      <c r="L286" s="4"/>
    </row>
    <row r="287" spans="1:12" x14ac:dyDescent="0.2">
      <c r="A287" s="38"/>
      <c r="K287" s="4"/>
      <c r="L287" s="4"/>
    </row>
    <row r="288" spans="1:12" x14ac:dyDescent="0.2">
      <c r="A288" s="38"/>
      <c r="K288" s="4"/>
      <c r="L288" s="4"/>
    </row>
    <row r="289" spans="1:12" x14ac:dyDescent="0.2">
      <c r="A289" s="38"/>
      <c r="K289" s="4"/>
      <c r="L289" s="4"/>
    </row>
    <row r="290" spans="1:12" x14ac:dyDescent="0.2">
      <c r="A290" s="38"/>
      <c r="K290" s="4"/>
      <c r="L290" s="4"/>
    </row>
    <row r="291" spans="1:12" x14ac:dyDescent="0.2">
      <c r="A291" s="38"/>
      <c r="K291" s="4"/>
      <c r="L291" s="4"/>
    </row>
    <row r="292" spans="1:12" x14ac:dyDescent="0.2">
      <c r="A292" s="38"/>
      <c r="K292" s="4"/>
      <c r="L292" s="4"/>
    </row>
    <row r="293" spans="1:12" x14ac:dyDescent="0.2">
      <c r="A293" s="38"/>
      <c r="K293" s="4"/>
      <c r="L293" s="4"/>
    </row>
    <row r="294" spans="1:12" x14ac:dyDescent="0.2">
      <c r="A294" s="38"/>
      <c r="K294" s="4"/>
      <c r="L294" s="4"/>
    </row>
    <row r="295" spans="1:12" x14ac:dyDescent="0.2">
      <c r="A295" s="38"/>
      <c r="K295" s="4"/>
      <c r="L295" s="4"/>
    </row>
    <row r="296" spans="1:12" x14ac:dyDescent="0.2">
      <c r="A296" s="38"/>
      <c r="K296" s="4"/>
      <c r="L296" s="4"/>
    </row>
    <row r="297" spans="1:12" x14ac:dyDescent="0.2">
      <c r="A297" s="38"/>
      <c r="K297" s="4"/>
      <c r="L297" s="4"/>
    </row>
    <row r="298" spans="1:12" x14ac:dyDescent="0.2">
      <c r="A298" s="38"/>
      <c r="K298" s="4"/>
      <c r="L298" s="4"/>
    </row>
    <row r="299" spans="1:12" x14ac:dyDescent="0.2">
      <c r="A299" s="38"/>
      <c r="K299" s="4"/>
      <c r="L299" s="4"/>
    </row>
    <row r="300" spans="1:12" x14ac:dyDescent="0.2">
      <c r="A300" s="38"/>
      <c r="K300" s="4"/>
      <c r="L300" s="4"/>
    </row>
    <row r="301" spans="1:12" x14ac:dyDescent="0.2">
      <c r="A301" s="38"/>
      <c r="K301" s="4"/>
      <c r="L301" s="4"/>
    </row>
    <row r="302" spans="1:12" x14ac:dyDescent="0.2">
      <c r="A302" s="38"/>
      <c r="K302" s="4"/>
      <c r="L302" s="4"/>
    </row>
    <row r="303" spans="1:12" x14ac:dyDescent="0.2">
      <c r="A303" s="38"/>
      <c r="K303" s="4"/>
      <c r="L303" s="4"/>
    </row>
    <row r="304" spans="1:12" x14ac:dyDescent="0.2">
      <c r="A304" s="38"/>
      <c r="K304" s="4"/>
      <c r="L304" s="4"/>
    </row>
    <row r="305" spans="1:12" x14ac:dyDescent="0.2">
      <c r="A305" s="38"/>
      <c r="K305" s="4"/>
      <c r="L305" s="4"/>
    </row>
    <row r="306" spans="1:12" x14ac:dyDescent="0.2">
      <c r="A306" s="38"/>
      <c r="K306" s="4"/>
      <c r="L306" s="4"/>
    </row>
    <row r="307" spans="1:12" x14ac:dyDescent="0.2">
      <c r="A307" s="38"/>
      <c r="K307" s="4"/>
      <c r="L307" s="4"/>
    </row>
    <row r="308" spans="1:12" x14ac:dyDescent="0.2">
      <c r="A308" s="38"/>
      <c r="K308" s="4"/>
      <c r="L308" s="4"/>
    </row>
    <row r="309" spans="1:12" x14ac:dyDescent="0.2">
      <c r="A309" s="38"/>
      <c r="K309" s="4"/>
      <c r="L309" s="4"/>
    </row>
    <row r="310" spans="1:12" x14ac:dyDescent="0.2">
      <c r="A310" s="38"/>
      <c r="K310" s="4"/>
      <c r="L310" s="4"/>
    </row>
    <row r="311" spans="1:12" x14ac:dyDescent="0.2">
      <c r="A311" s="38"/>
      <c r="K311" s="4"/>
      <c r="L311" s="4"/>
    </row>
    <row r="312" spans="1:12" x14ac:dyDescent="0.2">
      <c r="A312" s="38"/>
      <c r="K312" s="4"/>
      <c r="L312" s="4"/>
    </row>
    <row r="313" spans="1:12" x14ac:dyDescent="0.2">
      <c r="A313" s="38"/>
      <c r="K313" s="4"/>
      <c r="L313" s="4"/>
    </row>
    <row r="314" spans="1:12" x14ac:dyDescent="0.2">
      <c r="A314" s="38"/>
      <c r="K314" s="4"/>
      <c r="L314" s="4"/>
    </row>
    <row r="315" spans="1:12" x14ac:dyDescent="0.2">
      <c r="A315" s="38"/>
      <c r="K315" s="4"/>
      <c r="L315" s="4"/>
    </row>
    <row r="316" spans="1:12" x14ac:dyDescent="0.2">
      <c r="A316" s="38"/>
      <c r="K316" s="4"/>
      <c r="L316" s="4"/>
    </row>
    <row r="317" spans="1:12" x14ac:dyDescent="0.2">
      <c r="A317" s="38"/>
      <c r="K317" s="4"/>
      <c r="L317" s="4"/>
    </row>
    <row r="318" spans="1:12" x14ac:dyDescent="0.2">
      <c r="A318" s="38"/>
      <c r="K318" s="4"/>
      <c r="L318" s="4"/>
    </row>
    <row r="319" spans="1:12" x14ac:dyDescent="0.2">
      <c r="A319" s="38"/>
      <c r="K319" s="4"/>
      <c r="L319" s="4"/>
    </row>
    <row r="320" spans="1:12" x14ac:dyDescent="0.2">
      <c r="A320" s="38"/>
      <c r="K320" s="4"/>
      <c r="L320" s="4"/>
    </row>
    <row r="321" spans="1:12" x14ac:dyDescent="0.2">
      <c r="A321" s="38"/>
      <c r="K321" s="4"/>
      <c r="L321" s="4"/>
    </row>
    <row r="322" spans="1:12" x14ac:dyDescent="0.2">
      <c r="A322" s="38"/>
      <c r="K322" s="4"/>
      <c r="L322" s="4"/>
    </row>
    <row r="323" spans="1:12" x14ac:dyDescent="0.2">
      <c r="A323" s="38"/>
      <c r="K323" s="4"/>
      <c r="L323" s="4"/>
    </row>
    <row r="324" spans="1:12" x14ac:dyDescent="0.2">
      <c r="A324" s="38"/>
      <c r="K324" s="4"/>
      <c r="L324" s="4"/>
    </row>
    <row r="325" spans="1:12" x14ac:dyDescent="0.2">
      <c r="A325" s="38"/>
      <c r="K325" s="4"/>
      <c r="L325" s="4"/>
    </row>
    <row r="326" spans="1:12" x14ac:dyDescent="0.2">
      <c r="A326" s="38"/>
      <c r="K326" s="4"/>
      <c r="L326" s="4"/>
    </row>
    <row r="327" spans="1:12" x14ac:dyDescent="0.2">
      <c r="A327" s="38"/>
      <c r="K327" s="4"/>
      <c r="L327" s="4"/>
    </row>
    <row r="328" spans="1:12" x14ac:dyDescent="0.2">
      <c r="A328" s="38"/>
      <c r="K328" s="4"/>
      <c r="L328" s="4"/>
    </row>
    <row r="329" spans="1:12" x14ac:dyDescent="0.2">
      <c r="A329" s="38"/>
      <c r="K329" s="4"/>
      <c r="L329" s="4"/>
    </row>
    <row r="330" spans="1:12" x14ac:dyDescent="0.2">
      <c r="A330" s="38"/>
      <c r="K330" s="4"/>
      <c r="L330" s="4"/>
    </row>
    <row r="331" spans="1:12" x14ac:dyDescent="0.2">
      <c r="A331" s="38"/>
      <c r="K331" s="4"/>
      <c r="L331" s="4"/>
    </row>
    <row r="332" spans="1:12" x14ac:dyDescent="0.2">
      <c r="A332" s="38"/>
      <c r="K332" s="4"/>
      <c r="L332" s="4"/>
    </row>
    <row r="333" spans="1:12" x14ac:dyDescent="0.2">
      <c r="A333" s="38"/>
      <c r="K333" s="4"/>
      <c r="L333" s="4"/>
    </row>
    <row r="334" spans="1:12" x14ac:dyDescent="0.2">
      <c r="A334" s="38"/>
      <c r="K334" s="4"/>
      <c r="L334" s="4"/>
    </row>
    <row r="335" spans="1:12" x14ac:dyDescent="0.2">
      <c r="A335" s="38"/>
      <c r="K335" s="4"/>
      <c r="L335" s="4"/>
    </row>
    <row r="336" spans="1:12" x14ac:dyDescent="0.2">
      <c r="A336" s="38"/>
      <c r="K336" s="4"/>
      <c r="L336" s="4"/>
    </row>
    <row r="337" spans="1:12" x14ac:dyDescent="0.2">
      <c r="A337" s="38"/>
      <c r="K337" s="4"/>
      <c r="L337" s="4"/>
    </row>
    <row r="338" spans="1:12" x14ac:dyDescent="0.2">
      <c r="A338" s="38"/>
      <c r="K338" s="4"/>
      <c r="L338" s="4"/>
    </row>
    <row r="339" spans="1:12" x14ac:dyDescent="0.2">
      <c r="A339" s="38"/>
      <c r="K339" s="4"/>
      <c r="L339" s="4"/>
    </row>
    <row r="340" spans="1:12" x14ac:dyDescent="0.2">
      <c r="A340" s="38"/>
      <c r="K340" s="4"/>
      <c r="L340" s="4"/>
    </row>
    <row r="341" spans="1:12" x14ac:dyDescent="0.2">
      <c r="A341" s="38"/>
      <c r="K341" s="4"/>
      <c r="L341" s="4"/>
    </row>
    <row r="342" spans="1:12" x14ac:dyDescent="0.2">
      <c r="A342" s="38"/>
      <c r="K342" s="4"/>
      <c r="L342" s="4"/>
    </row>
    <row r="343" spans="1:12" x14ac:dyDescent="0.2">
      <c r="A343" s="38"/>
      <c r="K343" s="4"/>
      <c r="L343" s="4"/>
    </row>
    <row r="344" spans="1:12" x14ac:dyDescent="0.2">
      <c r="A344" s="38"/>
      <c r="K344" s="4"/>
      <c r="L344" s="4"/>
    </row>
    <row r="345" spans="1:12" x14ac:dyDescent="0.2">
      <c r="A345" s="38"/>
      <c r="K345" s="4"/>
      <c r="L345" s="4"/>
    </row>
    <row r="346" spans="1:12" x14ac:dyDescent="0.2">
      <c r="A346" s="38"/>
      <c r="K346" s="4"/>
      <c r="L346" s="4"/>
    </row>
    <row r="347" spans="1:12" x14ac:dyDescent="0.2">
      <c r="A347" s="38"/>
      <c r="K347" s="4"/>
      <c r="L347" s="4"/>
    </row>
    <row r="348" spans="1:12" x14ac:dyDescent="0.2">
      <c r="A348" s="38"/>
      <c r="K348" s="4"/>
      <c r="L348" s="4"/>
    </row>
    <row r="349" spans="1:12" x14ac:dyDescent="0.2">
      <c r="A349" s="38"/>
      <c r="K349" s="4"/>
      <c r="L349" s="4"/>
    </row>
    <row r="350" spans="1:12" x14ac:dyDescent="0.2">
      <c r="A350" s="38"/>
      <c r="K350" s="4"/>
      <c r="L350" s="4"/>
    </row>
    <row r="351" spans="1:12" x14ac:dyDescent="0.2">
      <c r="A351" s="38"/>
      <c r="K351" s="4"/>
      <c r="L351" s="4"/>
    </row>
    <row r="352" spans="1:12" x14ac:dyDescent="0.2">
      <c r="A352" s="38"/>
      <c r="K352" s="4"/>
      <c r="L352" s="4"/>
    </row>
    <row r="353" spans="1:12" x14ac:dyDescent="0.2">
      <c r="A353" s="38"/>
      <c r="K353" s="4"/>
      <c r="L353" s="4"/>
    </row>
    <row r="354" spans="1:12" x14ac:dyDescent="0.2">
      <c r="A354" s="38"/>
      <c r="K354" s="4"/>
      <c r="L354" s="4"/>
    </row>
    <row r="355" spans="1:12" x14ac:dyDescent="0.2">
      <c r="A355" s="38"/>
      <c r="K355" s="4"/>
      <c r="L355" s="4"/>
    </row>
    <row r="356" spans="1:12" x14ac:dyDescent="0.2">
      <c r="A356" s="38"/>
      <c r="K356" s="4"/>
      <c r="L356" s="4"/>
    </row>
    <row r="357" spans="1:12" x14ac:dyDescent="0.2">
      <c r="A357" s="38"/>
      <c r="K357" s="4"/>
      <c r="L357" s="4"/>
    </row>
    <row r="358" spans="1:12" x14ac:dyDescent="0.2">
      <c r="A358" s="38"/>
      <c r="K358" s="4"/>
      <c r="L358" s="4"/>
    </row>
    <row r="359" spans="1:12" x14ac:dyDescent="0.2">
      <c r="A359" s="38"/>
      <c r="K359" s="4"/>
      <c r="L359" s="4"/>
    </row>
    <row r="360" spans="1:12" x14ac:dyDescent="0.2">
      <c r="A360" s="38"/>
      <c r="K360" s="4"/>
      <c r="L360" s="4"/>
    </row>
    <row r="361" spans="1:12" x14ac:dyDescent="0.2">
      <c r="A361" s="38"/>
      <c r="K361" s="4"/>
      <c r="L361" s="4"/>
    </row>
    <row r="362" spans="1:12" x14ac:dyDescent="0.2">
      <c r="A362" s="38"/>
      <c r="K362" s="4"/>
      <c r="L362" s="4"/>
    </row>
    <row r="363" spans="1:12" x14ac:dyDescent="0.2">
      <c r="A363" s="38"/>
      <c r="K363" s="4"/>
      <c r="L363" s="4"/>
    </row>
    <row r="364" spans="1:12" x14ac:dyDescent="0.2">
      <c r="A364" s="38"/>
      <c r="K364" s="4"/>
      <c r="L364" s="4"/>
    </row>
    <row r="365" spans="1:12" x14ac:dyDescent="0.2">
      <c r="A365" s="38"/>
      <c r="K365" s="4"/>
      <c r="L365" s="4"/>
    </row>
    <row r="366" spans="1:12" x14ac:dyDescent="0.2">
      <c r="A366" s="38"/>
      <c r="K366" s="4"/>
      <c r="L366" s="4"/>
    </row>
    <row r="367" spans="1:12" x14ac:dyDescent="0.2">
      <c r="A367" s="38"/>
      <c r="K367" s="4"/>
      <c r="L367" s="4"/>
    </row>
    <row r="368" spans="1:12" x14ac:dyDescent="0.2">
      <c r="A368" s="38"/>
      <c r="K368" s="4"/>
      <c r="L368" s="4"/>
    </row>
    <row r="369" spans="1:12" x14ac:dyDescent="0.2">
      <c r="A369" s="38"/>
      <c r="K369" s="4"/>
      <c r="L369" s="4"/>
    </row>
    <row r="370" spans="1:12" x14ac:dyDescent="0.2">
      <c r="A370" s="38"/>
      <c r="K370" s="4"/>
      <c r="L370" s="4"/>
    </row>
    <row r="371" spans="1:12" x14ac:dyDescent="0.2">
      <c r="A371" s="38"/>
      <c r="K371" s="4"/>
      <c r="L371" s="4"/>
    </row>
    <row r="372" spans="1:12" x14ac:dyDescent="0.2">
      <c r="A372" s="38"/>
      <c r="K372" s="4"/>
      <c r="L372" s="4"/>
    </row>
    <row r="373" spans="1:12" x14ac:dyDescent="0.2">
      <c r="A373" s="38"/>
      <c r="K373" s="4"/>
      <c r="L373" s="4"/>
    </row>
    <row r="374" spans="1:12" x14ac:dyDescent="0.2">
      <c r="A374" s="38"/>
      <c r="K374" s="4"/>
      <c r="L374" s="4"/>
    </row>
    <row r="375" spans="1:12" x14ac:dyDescent="0.2">
      <c r="A375" s="38"/>
      <c r="K375" s="4"/>
      <c r="L375" s="4"/>
    </row>
    <row r="376" spans="1:12" x14ac:dyDescent="0.2">
      <c r="A376" s="38"/>
      <c r="K376" s="4"/>
      <c r="L376" s="4"/>
    </row>
    <row r="377" spans="1:12" x14ac:dyDescent="0.2">
      <c r="A377" s="38"/>
      <c r="K377" s="4"/>
      <c r="L377" s="4"/>
    </row>
    <row r="378" spans="1:12" x14ac:dyDescent="0.2">
      <c r="A378" s="38"/>
      <c r="K378" s="4"/>
      <c r="L378" s="4"/>
    </row>
    <row r="379" spans="1:12" x14ac:dyDescent="0.2">
      <c r="A379" s="38"/>
      <c r="K379" s="4"/>
      <c r="L379" s="4"/>
    </row>
    <row r="380" spans="1:12" x14ac:dyDescent="0.2">
      <c r="A380" s="38"/>
      <c r="K380" s="4"/>
      <c r="L380" s="4"/>
    </row>
    <row r="381" spans="1:12" x14ac:dyDescent="0.2">
      <c r="A381" s="38"/>
      <c r="K381" s="4"/>
      <c r="L381" s="4"/>
    </row>
    <row r="382" spans="1:12" x14ac:dyDescent="0.2">
      <c r="A382" s="38"/>
      <c r="K382" s="4"/>
      <c r="L382" s="4"/>
    </row>
    <row r="383" spans="1:12" x14ac:dyDescent="0.2">
      <c r="A383" s="38"/>
      <c r="K383" s="4"/>
      <c r="L383" s="4"/>
    </row>
    <row r="384" spans="1:12" x14ac:dyDescent="0.2">
      <c r="A384" s="38"/>
      <c r="K384" s="4"/>
      <c r="L384" s="4"/>
    </row>
    <row r="385" spans="1:12" x14ac:dyDescent="0.2">
      <c r="A385" s="38"/>
      <c r="K385" s="4"/>
      <c r="L385" s="4"/>
    </row>
    <row r="386" spans="1:12" x14ac:dyDescent="0.2">
      <c r="A386" s="38"/>
      <c r="K386" s="4"/>
      <c r="L386" s="4"/>
    </row>
    <row r="387" spans="1:12" x14ac:dyDescent="0.2">
      <c r="A387" s="38"/>
      <c r="K387" s="4"/>
      <c r="L387" s="4"/>
    </row>
    <row r="388" spans="1:12" x14ac:dyDescent="0.2">
      <c r="A388" s="38"/>
      <c r="K388" s="4"/>
      <c r="L388" s="4"/>
    </row>
    <row r="389" spans="1:12" x14ac:dyDescent="0.2">
      <c r="A389" s="38"/>
      <c r="K389" s="4"/>
      <c r="L389" s="4"/>
    </row>
    <row r="390" spans="1:12" x14ac:dyDescent="0.2">
      <c r="A390" s="38"/>
      <c r="K390" s="4"/>
      <c r="L390" s="4"/>
    </row>
    <row r="391" spans="1:12" x14ac:dyDescent="0.2">
      <c r="A391" s="38"/>
      <c r="K391" s="4"/>
      <c r="L391" s="4"/>
    </row>
    <row r="392" spans="1:12" x14ac:dyDescent="0.2">
      <c r="A392" s="38"/>
      <c r="K392" s="4"/>
      <c r="L392" s="4"/>
    </row>
    <row r="393" spans="1:12" x14ac:dyDescent="0.2">
      <c r="A393" s="38"/>
      <c r="K393" s="4"/>
      <c r="L393" s="4"/>
    </row>
    <row r="394" spans="1:12" x14ac:dyDescent="0.2">
      <c r="A394" s="38"/>
      <c r="K394" s="4"/>
      <c r="L394" s="4"/>
    </row>
    <row r="395" spans="1:12" x14ac:dyDescent="0.2">
      <c r="A395" s="38"/>
      <c r="K395" s="4"/>
      <c r="L395" s="4"/>
    </row>
    <row r="396" spans="1:12" x14ac:dyDescent="0.2">
      <c r="A396" s="38"/>
      <c r="K396" s="4"/>
      <c r="L396" s="4"/>
    </row>
    <row r="397" spans="1:12" x14ac:dyDescent="0.2">
      <c r="A397" s="38"/>
      <c r="K397" s="4"/>
      <c r="L397" s="4"/>
    </row>
    <row r="398" spans="1:12" x14ac:dyDescent="0.2">
      <c r="A398" s="38"/>
      <c r="K398" s="4"/>
      <c r="L398" s="4"/>
    </row>
    <row r="399" spans="1:12" x14ac:dyDescent="0.2">
      <c r="A399" s="38"/>
      <c r="K399" s="4"/>
      <c r="L399" s="4"/>
    </row>
    <row r="400" spans="1:12" x14ac:dyDescent="0.2">
      <c r="A400" s="38"/>
      <c r="K400" s="4"/>
      <c r="L400" s="4"/>
    </row>
    <row r="401" spans="1:12" x14ac:dyDescent="0.2">
      <c r="A401" s="38"/>
      <c r="K401" s="4"/>
      <c r="L401" s="4"/>
    </row>
    <row r="402" spans="1:12" x14ac:dyDescent="0.2">
      <c r="A402" s="38"/>
      <c r="K402" s="4"/>
      <c r="L402" s="4"/>
    </row>
    <row r="403" spans="1:12" x14ac:dyDescent="0.2">
      <c r="A403" s="38"/>
      <c r="K403" s="4"/>
      <c r="L403" s="4"/>
    </row>
    <row r="404" spans="1:12" x14ac:dyDescent="0.2">
      <c r="A404" s="38"/>
      <c r="K404" s="4"/>
      <c r="L404" s="4"/>
    </row>
    <row r="405" spans="1:12" x14ac:dyDescent="0.2">
      <c r="A405" s="38"/>
      <c r="K405" s="4"/>
      <c r="L405" s="4"/>
    </row>
    <row r="406" spans="1:12" x14ac:dyDescent="0.2">
      <c r="A406" s="38"/>
      <c r="K406" s="4"/>
      <c r="L406" s="4"/>
    </row>
    <row r="407" spans="1:12" x14ac:dyDescent="0.2">
      <c r="A407" s="38"/>
      <c r="K407" s="4"/>
      <c r="L407" s="4"/>
    </row>
    <row r="408" spans="1:12" x14ac:dyDescent="0.2">
      <c r="A408" s="38"/>
      <c r="K408" s="4"/>
      <c r="L408" s="4"/>
    </row>
    <row r="409" spans="1:12" x14ac:dyDescent="0.2">
      <c r="A409" s="38"/>
      <c r="K409" s="4"/>
      <c r="L409" s="4"/>
    </row>
    <row r="410" spans="1:12" x14ac:dyDescent="0.2">
      <c r="A410" s="38"/>
      <c r="K410" s="4"/>
      <c r="L410" s="4"/>
    </row>
    <row r="411" spans="1:12" x14ac:dyDescent="0.2">
      <c r="A411" s="38"/>
      <c r="K411" s="4"/>
      <c r="L411" s="4"/>
    </row>
    <row r="412" spans="1:12" x14ac:dyDescent="0.2">
      <c r="A412" s="38"/>
      <c r="K412" s="4"/>
      <c r="L412" s="4"/>
    </row>
    <row r="413" spans="1:12" x14ac:dyDescent="0.2">
      <c r="A413" s="38"/>
      <c r="K413" s="4"/>
      <c r="L413" s="4"/>
    </row>
    <row r="414" spans="1:12" x14ac:dyDescent="0.2">
      <c r="A414" s="38"/>
      <c r="K414" s="4"/>
      <c r="L414" s="4"/>
    </row>
    <row r="415" spans="1:12" x14ac:dyDescent="0.2">
      <c r="A415" s="38"/>
      <c r="K415" s="4"/>
      <c r="L415" s="4"/>
    </row>
    <row r="416" spans="1:12" x14ac:dyDescent="0.2">
      <c r="A416" s="38"/>
      <c r="K416" s="4"/>
      <c r="L416" s="4"/>
    </row>
    <row r="417" spans="1:12" x14ac:dyDescent="0.2">
      <c r="A417" s="38"/>
      <c r="K417" s="4"/>
      <c r="L417" s="4"/>
    </row>
    <row r="418" spans="1:12" x14ac:dyDescent="0.2">
      <c r="A418" s="38"/>
      <c r="K418" s="4"/>
      <c r="L418" s="4"/>
    </row>
    <row r="419" spans="1:12" x14ac:dyDescent="0.2">
      <c r="A419" s="38"/>
      <c r="K419" s="4"/>
      <c r="L419" s="4"/>
    </row>
    <row r="420" spans="1:12" x14ac:dyDescent="0.2">
      <c r="A420" s="38"/>
      <c r="K420" s="4"/>
      <c r="L420" s="4"/>
    </row>
    <row r="421" spans="1:12" x14ac:dyDescent="0.2">
      <c r="A421" s="38"/>
      <c r="K421" s="4"/>
      <c r="L421" s="4"/>
    </row>
    <row r="422" spans="1:12" x14ac:dyDescent="0.2">
      <c r="A422" s="38"/>
      <c r="K422" s="4"/>
      <c r="L422" s="4"/>
    </row>
    <row r="423" spans="1:12" x14ac:dyDescent="0.2">
      <c r="A423" s="38"/>
      <c r="K423" s="4"/>
      <c r="L423" s="4"/>
    </row>
    <row r="424" spans="1:12" x14ac:dyDescent="0.2">
      <c r="A424" s="38"/>
      <c r="K424" s="4"/>
      <c r="L424" s="4"/>
    </row>
    <row r="425" spans="1:12" x14ac:dyDescent="0.2">
      <c r="A425" s="38"/>
      <c r="K425" s="4"/>
      <c r="L425" s="4"/>
    </row>
    <row r="426" spans="1:12" x14ac:dyDescent="0.2">
      <c r="A426" s="38"/>
      <c r="K426" s="4"/>
      <c r="L426" s="4"/>
    </row>
    <row r="427" spans="1:12" x14ac:dyDescent="0.2">
      <c r="A427" s="38"/>
      <c r="K427" s="4"/>
      <c r="L427" s="4"/>
    </row>
    <row r="428" spans="1:12" x14ac:dyDescent="0.2">
      <c r="A428" s="38"/>
      <c r="K428" s="4"/>
      <c r="L428" s="4"/>
    </row>
    <row r="429" spans="1:12" x14ac:dyDescent="0.2">
      <c r="A429" s="38"/>
      <c r="K429" s="4"/>
      <c r="L429" s="4"/>
    </row>
    <row r="430" spans="1:12" x14ac:dyDescent="0.2">
      <c r="A430" s="38"/>
      <c r="K430" s="4"/>
      <c r="L430" s="4"/>
    </row>
    <row r="431" spans="1:12" x14ac:dyDescent="0.2">
      <c r="A431" s="38"/>
      <c r="K431" s="4"/>
      <c r="L431" s="4"/>
    </row>
    <row r="432" spans="1:12" x14ac:dyDescent="0.2">
      <c r="A432" s="38"/>
      <c r="K432" s="4"/>
      <c r="L432" s="4"/>
    </row>
    <row r="433" spans="1:12" x14ac:dyDescent="0.2">
      <c r="A433" s="38"/>
      <c r="K433" s="4"/>
      <c r="L433" s="4"/>
    </row>
    <row r="434" spans="1:12" x14ac:dyDescent="0.2">
      <c r="A434" s="38"/>
      <c r="K434" s="4"/>
      <c r="L434" s="4"/>
    </row>
    <row r="435" spans="1:12" x14ac:dyDescent="0.2">
      <c r="A435" s="38"/>
      <c r="K435" s="4"/>
      <c r="L435" s="4"/>
    </row>
    <row r="436" spans="1:12" x14ac:dyDescent="0.2">
      <c r="A436" s="38"/>
      <c r="K436" s="4"/>
      <c r="L436" s="4"/>
    </row>
    <row r="437" spans="1:12" x14ac:dyDescent="0.2">
      <c r="A437" s="38"/>
      <c r="K437" s="4"/>
      <c r="L437" s="4"/>
    </row>
    <row r="438" spans="1:12" x14ac:dyDescent="0.2">
      <c r="A438" s="38"/>
      <c r="K438" s="4"/>
      <c r="L438" s="4"/>
    </row>
    <row r="439" spans="1:12" x14ac:dyDescent="0.2">
      <c r="A439" s="38"/>
      <c r="K439" s="4"/>
      <c r="L439" s="4"/>
    </row>
    <row r="440" spans="1:12" x14ac:dyDescent="0.2">
      <c r="A440" s="38"/>
      <c r="K440" s="4"/>
      <c r="L440" s="4"/>
    </row>
    <row r="441" spans="1:12" x14ac:dyDescent="0.2">
      <c r="A441" s="38"/>
      <c r="K441" s="4"/>
      <c r="L441" s="4"/>
    </row>
    <row r="442" spans="1:12" x14ac:dyDescent="0.2">
      <c r="A442" s="38"/>
      <c r="K442" s="4"/>
      <c r="L442" s="4"/>
    </row>
    <row r="443" spans="1:12" x14ac:dyDescent="0.2">
      <c r="A443" s="38"/>
      <c r="K443" s="4"/>
      <c r="L443" s="4"/>
    </row>
    <row r="444" spans="1:12" x14ac:dyDescent="0.2">
      <c r="A444" s="38"/>
      <c r="K444" s="4"/>
      <c r="L444" s="4"/>
    </row>
    <row r="445" spans="1:12" x14ac:dyDescent="0.2">
      <c r="A445" s="38"/>
      <c r="K445" s="4"/>
      <c r="L445" s="4"/>
    </row>
    <row r="446" spans="1:12" x14ac:dyDescent="0.2">
      <c r="A446" s="38"/>
      <c r="K446" s="4"/>
      <c r="L446" s="4"/>
    </row>
    <row r="447" spans="1:12" x14ac:dyDescent="0.2">
      <c r="A447" s="38"/>
      <c r="K447" s="4"/>
      <c r="L447" s="4"/>
    </row>
    <row r="448" spans="1:12" x14ac:dyDescent="0.2">
      <c r="A448" s="38"/>
      <c r="K448" s="4"/>
      <c r="L448" s="4"/>
    </row>
    <row r="449" spans="1:12" x14ac:dyDescent="0.2">
      <c r="A449" s="38"/>
      <c r="K449" s="4"/>
      <c r="L449" s="4"/>
    </row>
    <row r="450" spans="1:12" x14ac:dyDescent="0.2">
      <c r="A450" s="38"/>
      <c r="K450" s="4"/>
      <c r="L450" s="4"/>
    </row>
    <row r="451" spans="1:12" x14ac:dyDescent="0.2">
      <c r="A451" s="38"/>
      <c r="K451" s="4"/>
      <c r="L451" s="4"/>
    </row>
    <row r="452" spans="1:12" x14ac:dyDescent="0.2">
      <c r="A452" s="38"/>
      <c r="K452" s="4"/>
      <c r="L452" s="4"/>
    </row>
    <row r="453" spans="1:12" x14ac:dyDescent="0.2">
      <c r="A453" s="38"/>
      <c r="K453" s="4"/>
      <c r="L453" s="4"/>
    </row>
    <row r="454" spans="1:12" x14ac:dyDescent="0.2">
      <c r="A454" s="38"/>
      <c r="K454" s="4"/>
      <c r="L454" s="4"/>
    </row>
    <row r="455" spans="1:12" x14ac:dyDescent="0.2">
      <c r="A455" s="38"/>
      <c r="K455" s="4"/>
      <c r="L455" s="4"/>
    </row>
    <row r="456" spans="1:12" x14ac:dyDescent="0.2">
      <c r="A456" s="38"/>
      <c r="K456" s="4"/>
      <c r="L456" s="4"/>
    </row>
    <row r="457" spans="1:12" x14ac:dyDescent="0.2">
      <c r="A457" s="38"/>
      <c r="K457" s="4"/>
      <c r="L457" s="4"/>
    </row>
    <row r="458" spans="1:12" x14ac:dyDescent="0.2">
      <c r="A458" s="38"/>
      <c r="K458" s="4"/>
      <c r="L458" s="4"/>
    </row>
    <row r="459" spans="1:12" x14ac:dyDescent="0.2">
      <c r="A459" s="38"/>
      <c r="K459" s="4"/>
      <c r="L459" s="4"/>
    </row>
    <row r="460" spans="1:12" x14ac:dyDescent="0.2">
      <c r="A460" s="38"/>
      <c r="K460" s="4"/>
      <c r="L460" s="4"/>
    </row>
    <row r="461" spans="1:12" x14ac:dyDescent="0.2">
      <c r="A461" s="38"/>
      <c r="K461" s="4"/>
      <c r="L461" s="4"/>
    </row>
    <row r="462" spans="1:12" x14ac:dyDescent="0.2">
      <c r="A462" s="38"/>
      <c r="K462" s="4"/>
      <c r="L462" s="4"/>
    </row>
    <row r="463" spans="1:12" x14ac:dyDescent="0.2">
      <c r="A463" s="38"/>
      <c r="K463" s="4"/>
      <c r="L463" s="4"/>
    </row>
    <row r="464" spans="1:12" x14ac:dyDescent="0.2">
      <c r="A464" s="38"/>
      <c r="K464" s="4"/>
      <c r="L464" s="4"/>
    </row>
    <row r="465" spans="1:12" x14ac:dyDescent="0.2">
      <c r="A465" s="38"/>
      <c r="K465" s="4"/>
      <c r="L465" s="4"/>
    </row>
    <row r="466" spans="1:12" x14ac:dyDescent="0.2">
      <c r="A466" s="38"/>
      <c r="K466" s="4"/>
      <c r="L466" s="4"/>
    </row>
    <row r="467" spans="1:12" x14ac:dyDescent="0.2">
      <c r="A467" s="38"/>
      <c r="K467" s="4"/>
      <c r="L467" s="4"/>
    </row>
    <row r="468" spans="1:12" x14ac:dyDescent="0.2">
      <c r="A468" s="38"/>
      <c r="K468" s="4"/>
      <c r="L468" s="4"/>
    </row>
    <row r="469" spans="1:12" x14ac:dyDescent="0.2">
      <c r="A469" s="38"/>
      <c r="K469" s="4"/>
      <c r="L469" s="4"/>
    </row>
    <row r="470" spans="1:12" x14ac:dyDescent="0.2">
      <c r="A470" s="38"/>
      <c r="K470" s="4"/>
      <c r="L470" s="4"/>
    </row>
    <row r="471" spans="1:12" x14ac:dyDescent="0.2">
      <c r="A471" s="38"/>
      <c r="K471" s="4"/>
      <c r="L471" s="4"/>
    </row>
    <row r="472" spans="1:12" x14ac:dyDescent="0.2">
      <c r="A472" s="38"/>
      <c r="K472" s="4"/>
      <c r="L472" s="4"/>
    </row>
    <row r="473" spans="1:12" x14ac:dyDescent="0.2">
      <c r="A473" s="38"/>
      <c r="K473" s="4"/>
      <c r="L473" s="4"/>
    </row>
    <row r="474" spans="1:12" x14ac:dyDescent="0.2">
      <c r="A474" s="38"/>
      <c r="K474" s="4"/>
      <c r="L474" s="4"/>
    </row>
    <row r="475" spans="1:12" x14ac:dyDescent="0.2">
      <c r="A475" s="38"/>
      <c r="K475" s="4"/>
      <c r="L475" s="4"/>
    </row>
    <row r="476" spans="1:12" x14ac:dyDescent="0.2">
      <c r="A476" s="38"/>
      <c r="K476" s="4"/>
      <c r="L476" s="4"/>
    </row>
    <row r="477" spans="1:12" x14ac:dyDescent="0.2">
      <c r="A477" s="38"/>
      <c r="K477" s="4"/>
      <c r="L477" s="4"/>
    </row>
    <row r="478" spans="1:12" x14ac:dyDescent="0.2">
      <c r="A478" s="38"/>
      <c r="K478" s="4"/>
      <c r="L478" s="4"/>
    </row>
    <row r="479" spans="1:12" x14ac:dyDescent="0.2">
      <c r="A479" s="38"/>
      <c r="K479" s="4"/>
      <c r="L479" s="4"/>
    </row>
    <row r="480" spans="1:12" x14ac:dyDescent="0.2">
      <c r="A480" s="38"/>
      <c r="K480" s="4"/>
      <c r="L480" s="4"/>
    </row>
    <row r="481" spans="1:12" x14ac:dyDescent="0.2">
      <c r="A481" s="38"/>
      <c r="K481" s="4"/>
      <c r="L481" s="4"/>
    </row>
    <row r="482" spans="1:12" x14ac:dyDescent="0.2">
      <c r="A482" s="38"/>
      <c r="K482" s="4"/>
      <c r="L482" s="4"/>
    </row>
    <row r="483" spans="1:12" x14ac:dyDescent="0.2">
      <c r="A483" s="38"/>
      <c r="K483" s="4"/>
      <c r="L483" s="4"/>
    </row>
    <row r="484" spans="1:12" x14ac:dyDescent="0.2">
      <c r="A484" s="38"/>
      <c r="K484" s="4"/>
      <c r="L484" s="4"/>
    </row>
    <row r="485" spans="1:12" x14ac:dyDescent="0.2">
      <c r="A485" s="38"/>
      <c r="K485" s="4"/>
      <c r="L485" s="4"/>
    </row>
    <row r="486" spans="1:12" x14ac:dyDescent="0.2">
      <c r="A486" s="38"/>
      <c r="K486" s="4"/>
      <c r="L486" s="4"/>
    </row>
    <row r="487" spans="1:12" x14ac:dyDescent="0.2">
      <c r="A487" s="38"/>
      <c r="K487" s="4"/>
      <c r="L487" s="4"/>
    </row>
    <row r="488" spans="1:12" x14ac:dyDescent="0.2">
      <c r="A488" s="38"/>
      <c r="K488" s="4"/>
      <c r="L488" s="4"/>
    </row>
    <row r="489" spans="1:12" x14ac:dyDescent="0.2">
      <c r="A489" s="38"/>
      <c r="K489" s="4"/>
      <c r="L489" s="4"/>
    </row>
    <row r="490" spans="1:12" x14ac:dyDescent="0.2">
      <c r="A490" s="38"/>
      <c r="K490" s="4"/>
      <c r="L490" s="4"/>
    </row>
    <row r="491" spans="1:12" x14ac:dyDescent="0.2">
      <c r="A491" s="38"/>
      <c r="K491" s="4"/>
      <c r="L491" s="4"/>
    </row>
    <row r="492" spans="1:12" x14ac:dyDescent="0.2">
      <c r="A492" s="38"/>
      <c r="K492" s="4"/>
      <c r="L492" s="4"/>
    </row>
    <row r="493" spans="1:12" x14ac:dyDescent="0.2">
      <c r="A493" s="38"/>
      <c r="K493" s="4"/>
      <c r="L493" s="4"/>
    </row>
    <row r="494" spans="1:12" x14ac:dyDescent="0.2">
      <c r="A494" s="38"/>
      <c r="K494" s="4"/>
      <c r="L494" s="4"/>
    </row>
    <row r="495" spans="1:12" x14ac:dyDescent="0.2">
      <c r="A495" s="38"/>
      <c r="K495" s="4"/>
      <c r="L495" s="4"/>
    </row>
    <row r="496" spans="1:12" x14ac:dyDescent="0.2">
      <c r="A496" s="38"/>
      <c r="K496" s="4"/>
      <c r="L496" s="4"/>
    </row>
    <row r="497" spans="1:12" x14ac:dyDescent="0.2">
      <c r="A497" s="38"/>
      <c r="K497" s="4"/>
      <c r="L497" s="4"/>
    </row>
    <row r="498" spans="1:12" x14ac:dyDescent="0.2">
      <c r="A498" s="38"/>
      <c r="K498" s="4"/>
      <c r="L498" s="4"/>
    </row>
    <row r="499" spans="1:12" x14ac:dyDescent="0.2">
      <c r="A499" s="38"/>
      <c r="K499" s="4"/>
      <c r="L499" s="4"/>
    </row>
    <row r="500" spans="1:12" x14ac:dyDescent="0.2">
      <c r="A500" s="38"/>
      <c r="K500" s="4"/>
      <c r="L500" s="4"/>
    </row>
    <row r="501" spans="1:12" x14ac:dyDescent="0.2">
      <c r="A501" s="38"/>
      <c r="K501" s="4"/>
      <c r="L501" s="4"/>
    </row>
    <row r="502" spans="1:12" x14ac:dyDescent="0.2">
      <c r="A502" s="38"/>
      <c r="K502" s="4"/>
      <c r="L502" s="4"/>
    </row>
    <row r="503" spans="1:12" x14ac:dyDescent="0.2">
      <c r="A503" s="38"/>
      <c r="K503" s="4"/>
      <c r="L503" s="4"/>
    </row>
    <row r="504" spans="1:12" x14ac:dyDescent="0.2">
      <c r="A504" s="38"/>
      <c r="K504" s="4"/>
      <c r="L504" s="4"/>
    </row>
    <row r="505" spans="1:12" x14ac:dyDescent="0.2">
      <c r="A505" s="38"/>
      <c r="K505" s="4"/>
      <c r="L505" s="4"/>
    </row>
    <row r="506" spans="1:12" x14ac:dyDescent="0.2">
      <c r="A506" s="38"/>
      <c r="K506" s="4"/>
      <c r="L506" s="4"/>
    </row>
    <row r="507" spans="1:12" x14ac:dyDescent="0.2">
      <c r="A507" s="38"/>
      <c r="K507" s="4"/>
      <c r="L507" s="4"/>
    </row>
    <row r="508" spans="1:12" x14ac:dyDescent="0.2">
      <c r="A508" s="38"/>
      <c r="K508" s="4"/>
      <c r="L508" s="4"/>
    </row>
    <row r="509" spans="1:12" x14ac:dyDescent="0.2">
      <c r="A509" s="38"/>
      <c r="K509" s="4"/>
      <c r="L509" s="4"/>
    </row>
    <row r="510" spans="1:12" x14ac:dyDescent="0.2">
      <c r="A510" s="38"/>
      <c r="K510" s="4"/>
      <c r="L510" s="4"/>
    </row>
    <row r="511" spans="1:12" x14ac:dyDescent="0.2">
      <c r="A511" s="38"/>
      <c r="K511" s="4"/>
      <c r="L511" s="4"/>
    </row>
    <row r="512" spans="1:12" x14ac:dyDescent="0.2">
      <c r="A512" s="38"/>
      <c r="K512" s="4"/>
      <c r="L512" s="4"/>
    </row>
    <row r="513" spans="1:12" x14ac:dyDescent="0.2">
      <c r="A513" s="38"/>
      <c r="K513" s="4"/>
      <c r="L513" s="4"/>
    </row>
    <row r="514" spans="1:12" x14ac:dyDescent="0.2">
      <c r="A514" s="38"/>
      <c r="K514" s="4"/>
      <c r="L514" s="4"/>
    </row>
    <row r="515" spans="1:12" x14ac:dyDescent="0.2">
      <c r="A515" s="38"/>
      <c r="K515" s="4"/>
      <c r="L515" s="4"/>
    </row>
    <row r="516" spans="1:12" x14ac:dyDescent="0.2">
      <c r="A516" s="38"/>
      <c r="K516" s="4"/>
      <c r="L516" s="4"/>
    </row>
    <row r="517" spans="1:12" x14ac:dyDescent="0.2">
      <c r="A517" s="38"/>
      <c r="K517" s="4"/>
      <c r="L517" s="4"/>
    </row>
    <row r="518" spans="1:12" x14ac:dyDescent="0.2">
      <c r="A518" s="38"/>
      <c r="K518" s="4"/>
      <c r="L518" s="4"/>
    </row>
    <row r="519" spans="1:12" x14ac:dyDescent="0.2">
      <c r="A519" s="38"/>
      <c r="K519" s="4"/>
      <c r="L519" s="4"/>
    </row>
    <row r="520" spans="1:12" x14ac:dyDescent="0.2">
      <c r="A520" s="38"/>
      <c r="K520" s="4"/>
      <c r="L520" s="4"/>
    </row>
    <row r="521" spans="1:12" x14ac:dyDescent="0.2">
      <c r="A521" s="38"/>
      <c r="K521" s="4"/>
      <c r="L521" s="4"/>
    </row>
    <row r="522" spans="1:12" x14ac:dyDescent="0.2">
      <c r="A522" s="38"/>
      <c r="K522" s="4"/>
      <c r="L522" s="4"/>
    </row>
    <row r="523" spans="1:12" x14ac:dyDescent="0.2">
      <c r="A523" s="38"/>
      <c r="K523" s="4"/>
      <c r="L523" s="4"/>
    </row>
    <row r="524" spans="1:12" x14ac:dyDescent="0.2">
      <c r="A524" s="38"/>
      <c r="K524" s="4"/>
      <c r="L524" s="4"/>
    </row>
    <row r="525" spans="1:12" x14ac:dyDescent="0.2">
      <c r="A525" s="38"/>
      <c r="K525" s="4"/>
      <c r="L525" s="4"/>
    </row>
    <row r="526" spans="1:12" x14ac:dyDescent="0.2">
      <c r="A526" s="38"/>
      <c r="K526" s="4"/>
      <c r="L526" s="4"/>
    </row>
    <row r="527" spans="1:12" x14ac:dyDescent="0.2">
      <c r="A527" s="38"/>
      <c r="K527" s="4"/>
      <c r="L527" s="4"/>
    </row>
    <row r="528" spans="1:12" x14ac:dyDescent="0.2">
      <c r="A528" s="38"/>
      <c r="K528" s="4"/>
      <c r="L528" s="4"/>
    </row>
    <row r="529" spans="1:12" x14ac:dyDescent="0.2">
      <c r="A529" s="38"/>
      <c r="K529" s="4"/>
      <c r="L529" s="4"/>
    </row>
    <row r="530" spans="1:12" x14ac:dyDescent="0.2">
      <c r="A530" s="38"/>
      <c r="K530" s="4"/>
      <c r="L530" s="4"/>
    </row>
    <row r="531" spans="1:12" x14ac:dyDescent="0.2">
      <c r="A531" s="38"/>
      <c r="K531" s="4"/>
      <c r="L531" s="4"/>
    </row>
    <row r="532" spans="1:12" x14ac:dyDescent="0.2">
      <c r="A532" s="38"/>
      <c r="K532" s="4"/>
      <c r="L532" s="4"/>
    </row>
    <row r="533" spans="1:12" x14ac:dyDescent="0.2">
      <c r="A533" s="38"/>
      <c r="K533" s="4"/>
      <c r="L533" s="4"/>
    </row>
    <row r="534" spans="1:12" x14ac:dyDescent="0.2">
      <c r="A534" s="38"/>
      <c r="K534" s="4"/>
      <c r="L534" s="4"/>
    </row>
    <row r="535" spans="1:12" x14ac:dyDescent="0.2">
      <c r="A535" s="38"/>
      <c r="K535" s="4"/>
      <c r="L535" s="4"/>
    </row>
    <row r="536" spans="1:12" x14ac:dyDescent="0.2">
      <c r="A536" s="38"/>
      <c r="K536" s="4"/>
      <c r="L536" s="4"/>
    </row>
    <row r="537" spans="1:12" x14ac:dyDescent="0.2">
      <c r="A537" s="38"/>
      <c r="K537" s="4"/>
      <c r="L537" s="4"/>
    </row>
    <row r="538" spans="1:12" x14ac:dyDescent="0.2">
      <c r="A538" s="38"/>
      <c r="K538" s="4"/>
      <c r="L538" s="4"/>
    </row>
    <row r="539" spans="1:12" x14ac:dyDescent="0.2">
      <c r="A539" s="38"/>
      <c r="K539" s="4"/>
      <c r="L539" s="4"/>
    </row>
    <row r="540" spans="1:12" x14ac:dyDescent="0.2">
      <c r="A540" s="38"/>
      <c r="K540" s="4"/>
      <c r="L540" s="4"/>
    </row>
    <row r="541" spans="1:12" x14ac:dyDescent="0.2">
      <c r="A541" s="38"/>
      <c r="K541" s="4"/>
      <c r="L541" s="4"/>
    </row>
    <row r="542" spans="1:12" x14ac:dyDescent="0.2">
      <c r="A542" s="38"/>
      <c r="K542" s="4"/>
      <c r="L542" s="4"/>
    </row>
    <row r="543" spans="1:12" x14ac:dyDescent="0.2">
      <c r="A543" s="38"/>
      <c r="K543" s="4"/>
      <c r="L543" s="4"/>
    </row>
    <row r="544" spans="1:12" x14ac:dyDescent="0.2">
      <c r="A544" s="38"/>
      <c r="K544" s="4"/>
      <c r="L544" s="4"/>
    </row>
    <row r="545" spans="1:12" x14ac:dyDescent="0.2">
      <c r="A545" s="38"/>
      <c r="K545" s="4"/>
      <c r="L545" s="4"/>
    </row>
    <row r="546" spans="1:12" x14ac:dyDescent="0.2">
      <c r="A546" s="38"/>
      <c r="K546" s="4"/>
      <c r="L546" s="4"/>
    </row>
    <row r="547" spans="1:12" x14ac:dyDescent="0.2">
      <c r="A547" s="38"/>
      <c r="K547" s="4"/>
      <c r="L547" s="4"/>
    </row>
    <row r="548" spans="1:12" x14ac:dyDescent="0.2">
      <c r="A548" s="38"/>
      <c r="K548" s="4"/>
      <c r="L548" s="4"/>
    </row>
    <row r="549" spans="1:12" x14ac:dyDescent="0.2">
      <c r="A549" s="38"/>
      <c r="K549" s="4"/>
      <c r="L549" s="4"/>
    </row>
    <row r="550" spans="1:12" x14ac:dyDescent="0.2">
      <c r="A550" s="38"/>
      <c r="K550" s="4"/>
      <c r="L550" s="4"/>
    </row>
    <row r="551" spans="1:12" x14ac:dyDescent="0.2">
      <c r="A551" s="38"/>
      <c r="K551" s="4"/>
      <c r="L551" s="4"/>
    </row>
    <row r="552" spans="1:12" x14ac:dyDescent="0.2">
      <c r="A552" s="38"/>
      <c r="K552" s="4"/>
      <c r="L552" s="4"/>
    </row>
    <row r="553" spans="1:12" x14ac:dyDescent="0.2">
      <c r="A553" s="38"/>
      <c r="K553" s="4"/>
      <c r="L553" s="4"/>
    </row>
    <row r="554" spans="1:12" x14ac:dyDescent="0.2">
      <c r="A554" s="38"/>
      <c r="K554" s="4"/>
      <c r="L554" s="4"/>
    </row>
    <row r="555" spans="1:12" x14ac:dyDescent="0.2">
      <c r="A555" s="38"/>
      <c r="K555" s="4"/>
      <c r="L555" s="4"/>
    </row>
    <row r="556" spans="1:12" x14ac:dyDescent="0.2">
      <c r="A556" s="38"/>
      <c r="K556" s="4"/>
      <c r="L556" s="4"/>
    </row>
    <row r="557" spans="1:12" x14ac:dyDescent="0.2">
      <c r="A557" s="38"/>
      <c r="K557" s="4"/>
      <c r="L557" s="4"/>
    </row>
    <row r="558" spans="1:12" x14ac:dyDescent="0.2">
      <c r="A558" s="38"/>
      <c r="K558" s="4"/>
      <c r="L558" s="4"/>
    </row>
    <row r="559" spans="1:12" x14ac:dyDescent="0.2">
      <c r="A559" s="38"/>
      <c r="K559" s="4"/>
      <c r="L559" s="4"/>
    </row>
    <row r="560" spans="1:12" x14ac:dyDescent="0.2">
      <c r="A560" s="38"/>
      <c r="K560" s="4"/>
      <c r="L560" s="4"/>
    </row>
    <row r="561" spans="1:12" x14ac:dyDescent="0.2">
      <c r="A561" s="38"/>
      <c r="K561" s="4"/>
      <c r="L561" s="4"/>
    </row>
    <row r="562" spans="1:12" x14ac:dyDescent="0.2">
      <c r="A562" s="38"/>
      <c r="K562" s="4"/>
      <c r="L562" s="4"/>
    </row>
    <row r="563" spans="1:12" x14ac:dyDescent="0.2">
      <c r="A563" s="38"/>
      <c r="K563" s="4"/>
      <c r="L563" s="4"/>
    </row>
    <row r="564" spans="1:12" x14ac:dyDescent="0.2">
      <c r="A564" s="38"/>
      <c r="K564" s="4"/>
      <c r="L564" s="4"/>
    </row>
    <row r="565" spans="1:12" x14ac:dyDescent="0.2">
      <c r="A565" s="38"/>
      <c r="K565" s="4"/>
      <c r="L565" s="4"/>
    </row>
    <row r="566" spans="1:12" x14ac:dyDescent="0.2">
      <c r="A566" s="38"/>
      <c r="K566" s="4"/>
      <c r="L566" s="4"/>
    </row>
    <row r="567" spans="1:12" x14ac:dyDescent="0.2">
      <c r="A567" s="38"/>
      <c r="K567" s="4"/>
      <c r="L567" s="4"/>
    </row>
    <row r="568" spans="1:12" x14ac:dyDescent="0.2">
      <c r="A568" s="38"/>
      <c r="K568" s="4"/>
      <c r="L568" s="4"/>
    </row>
    <row r="569" spans="1:12" x14ac:dyDescent="0.2">
      <c r="A569" s="38"/>
      <c r="K569" s="4"/>
      <c r="L569" s="4"/>
    </row>
    <row r="570" spans="1:12" x14ac:dyDescent="0.2">
      <c r="A570" s="38"/>
      <c r="K570" s="4"/>
      <c r="L570" s="4"/>
    </row>
    <row r="571" spans="1:12" x14ac:dyDescent="0.2">
      <c r="A571" s="38"/>
      <c r="K571" s="4"/>
      <c r="L571" s="4"/>
    </row>
    <row r="572" spans="1:12" x14ac:dyDescent="0.2">
      <c r="A572" s="38"/>
      <c r="K572" s="4"/>
      <c r="L572" s="4"/>
    </row>
    <row r="573" spans="1:12" x14ac:dyDescent="0.2">
      <c r="A573" s="38"/>
      <c r="K573" s="4"/>
      <c r="L573" s="4"/>
    </row>
    <row r="574" spans="1:12" x14ac:dyDescent="0.2">
      <c r="A574" s="38"/>
      <c r="K574" s="4"/>
      <c r="L574" s="4"/>
    </row>
    <row r="575" spans="1:12" x14ac:dyDescent="0.2">
      <c r="A575" s="38"/>
      <c r="K575" s="4"/>
      <c r="L575" s="4"/>
    </row>
    <row r="576" spans="1:12" x14ac:dyDescent="0.2">
      <c r="A576" s="38"/>
      <c r="K576" s="4"/>
      <c r="L576" s="4"/>
    </row>
    <row r="577" spans="1:12" x14ac:dyDescent="0.2">
      <c r="A577" s="38"/>
      <c r="K577" s="4"/>
      <c r="L577" s="4"/>
    </row>
    <row r="578" spans="1:12" x14ac:dyDescent="0.2">
      <c r="A578" s="38"/>
      <c r="K578" s="4"/>
      <c r="L578" s="4"/>
    </row>
    <row r="579" spans="1:12" x14ac:dyDescent="0.2">
      <c r="A579" s="38"/>
      <c r="K579" s="4"/>
      <c r="L579" s="4"/>
    </row>
    <row r="580" spans="1:12" x14ac:dyDescent="0.2">
      <c r="A580" s="38"/>
      <c r="K580" s="4"/>
      <c r="L580" s="4"/>
    </row>
    <row r="581" spans="1:12" x14ac:dyDescent="0.2">
      <c r="A581" s="38"/>
      <c r="K581" s="4"/>
      <c r="L581" s="4"/>
    </row>
    <row r="582" spans="1:12" x14ac:dyDescent="0.2">
      <c r="A582" s="38"/>
      <c r="K582" s="4"/>
      <c r="L582" s="4"/>
    </row>
    <row r="583" spans="1:12" x14ac:dyDescent="0.2">
      <c r="A583" s="38"/>
      <c r="K583" s="4"/>
      <c r="L583" s="4"/>
    </row>
    <row r="584" spans="1:12" x14ac:dyDescent="0.2">
      <c r="A584" s="38"/>
      <c r="K584" s="4"/>
      <c r="L584" s="4"/>
    </row>
    <row r="585" spans="1:12" x14ac:dyDescent="0.2">
      <c r="A585" s="38"/>
      <c r="K585" s="4"/>
      <c r="L585" s="4"/>
    </row>
    <row r="586" spans="1:12" x14ac:dyDescent="0.2">
      <c r="A586" s="38"/>
      <c r="K586" s="4"/>
      <c r="L586" s="4"/>
    </row>
    <row r="587" spans="1:12" x14ac:dyDescent="0.2">
      <c r="A587" s="38"/>
      <c r="K587" s="4"/>
      <c r="L587" s="4"/>
    </row>
    <row r="588" spans="1:12" x14ac:dyDescent="0.2">
      <c r="A588" s="38"/>
      <c r="K588" s="4"/>
      <c r="L588" s="4"/>
    </row>
    <row r="589" spans="1:12" x14ac:dyDescent="0.2">
      <c r="A589" s="38"/>
      <c r="K589" s="4"/>
      <c r="L589" s="4"/>
    </row>
    <row r="590" spans="1:12" x14ac:dyDescent="0.2">
      <c r="A590" s="38"/>
      <c r="K590" s="4"/>
      <c r="L590" s="4"/>
    </row>
    <row r="591" spans="1:12" x14ac:dyDescent="0.2">
      <c r="A591" s="38"/>
      <c r="K591" s="4"/>
      <c r="L591" s="4"/>
    </row>
    <row r="592" spans="1:12" x14ac:dyDescent="0.2">
      <c r="A592" s="38"/>
      <c r="K592" s="4"/>
      <c r="L592" s="4"/>
    </row>
    <row r="593" spans="1:12" x14ac:dyDescent="0.2">
      <c r="A593" s="38"/>
      <c r="K593" s="4"/>
      <c r="L593" s="4"/>
    </row>
    <row r="594" spans="1:12" x14ac:dyDescent="0.2">
      <c r="A594" s="38"/>
      <c r="K594" s="4"/>
      <c r="L594" s="4"/>
    </row>
    <row r="595" spans="1:12" x14ac:dyDescent="0.2">
      <c r="A595" s="38"/>
      <c r="K595" s="4"/>
      <c r="L595" s="4"/>
    </row>
    <row r="596" spans="1:12" x14ac:dyDescent="0.2">
      <c r="A596" s="38"/>
      <c r="K596" s="4"/>
      <c r="L596" s="4"/>
    </row>
    <row r="597" spans="1:12" x14ac:dyDescent="0.2">
      <c r="A597" s="38"/>
      <c r="K597" s="4"/>
      <c r="L597" s="4"/>
    </row>
    <row r="598" spans="1:12" x14ac:dyDescent="0.2">
      <c r="A598" s="38"/>
      <c r="K598" s="4"/>
      <c r="L598" s="4"/>
    </row>
    <row r="599" spans="1:12" x14ac:dyDescent="0.2">
      <c r="A599" s="38"/>
      <c r="K599" s="4"/>
      <c r="L599" s="4"/>
    </row>
    <row r="600" spans="1:12" x14ac:dyDescent="0.2">
      <c r="A600" s="38"/>
      <c r="K600" s="4"/>
      <c r="L600" s="4"/>
    </row>
    <row r="601" spans="1:12" x14ac:dyDescent="0.2">
      <c r="A601" s="38"/>
      <c r="K601" s="4"/>
      <c r="L601" s="4"/>
    </row>
    <row r="602" spans="1:12" x14ac:dyDescent="0.2">
      <c r="A602" s="38"/>
      <c r="K602" s="4"/>
      <c r="L602" s="4"/>
    </row>
    <row r="603" spans="1:12" x14ac:dyDescent="0.2">
      <c r="A603" s="38"/>
      <c r="K603" s="4"/>
      <c r="L603" s="4"/>
    </row>
    <row r="604" spans="1:12" x14ac:dyDescent="0.2">
      <c r="A604" s="38"/>
      <c r="K604" s="4"/>
      <c r="L604" s="4"/>
    </row>
    <row r="605" spans="1:12" x14ac:dyDescent="0.2">
      <c r="A605" s="38"/>
      <c r="K605" s="4"/>
      <c r="L605" s="4"/>
    </row>
    <row r="606" spans="1:12" x14ac:dyDescent="0.2">
      <c r="A606" s="38"/>
      <c r="K606" s="4"/>
      <c r="L606" s="4"/>
    </row>
    <row r="607" spans="1:12" x14ac:dyDescent="0.2">
      <c r="A607" s="38"/>
      <c r="K607" s="4"/>
      <c r="L607" s="4"/>
    </row>
    <row r="608" spans="1:12" x14ac:dyDescent="0.2">
      <c r="A608" s="38"/>
      <c r="K608" s="4"/>
      <c r="L608" s="4"/>
    </row>
    <row r="609" spans="1:12" x14ac:dyDescent="0.2">
      <c r="A609" s="38"/>
      <c r="K609" s="4"/>
      <c r="L609" s="4"/>
    </row>
    <row r="610" spans="1:12" x14ac:dyDescent="0.2">
      <c r="A610" s="38"/>
      <c r="K610" s="4"/>
      <c r="L610" s="4"/>
    </row>
    <row r="611" spans="1:12" x14ac:dyDescent="0.2">
      <c r="A611" s="38"/>
      <c r="K611" s="4"/>
      <c r="L611" s="4"/>
    </row>
    <row r="612" spans="1:12" x14ac:dyDescent="0.2">
      <c r="A612" s="38"/>
      <c r="K612" s="4"/>
      <c r="L612" s="4"/>
    </row>
    <row r="613" spans="1:12" x14ac:dyDescent="0.2">
      <c r="A613" s="38"/>
      <c r="K613" s="4"/>
      <c r="L613" s="4"/>
    </row>
    <row r="614" spans="1:12" x14ac:dyDescent="0.2">
      <c r="A614" s="38"/>
      <c r="K614" s="4"/>
      <c r="L614" s="4"/>
    </row>
    <row r="615" spans="1:12" x14ac:dyDescent="0.2">
      <c r="A615" s="38"/>
      <c r="K615" s="4"/>
      <c r="L615" s="4"/>
    </row>
    <row r="616" spans="1:12" x14ac:dyDescent="0.2">
      <c r="A616" s="38"/>
      <c r="K616" s="4"/>
      <c r="L616" s="4"/>
    </row>
    <row r="617" spans="1:12" x14ac:dyDescent="0.2">
      <c r="A617" s="38"/>
      <c r="K617" s="4"/>
      <c r="L617" s="4"/>
    </row>
    <row r="618" spans="1:12" x14ac:dyDescent="0.2">
      <c r="A618" s="38"/>
      <c r="K618" s="4"/>
      <c r="L618" s="4"/>
    </row>
    <row r="619" spans="1:12" x14ac:dyDescent="0.2">
      <c r="A619" s="38"/>
      <c r="K619" s="4"/>
      <c r="L619" s="4"/>
    </row>
    <row r="620" spans="1:12" x14ac:dyDescent="0.2">
      <c r="A620" s="38"/>
      <c r="K620" s="4"/>
      <c r="L620" s="4"/>
    </row>
    <row r="621" spans="1:12" x14ac:dyDescent="0.2">
      <c r="A621" s="38"/>
      <c r="K621" s="4"/>
      <c r="L621" s="4"/>
    </row>
    <row r="622" spans="1:12" x14ac:dyDescent="0.2">
      <c r="A622" s="38"/>
      <c r="K622" s="4"/>
      <c r="L622" s="4"/>
    </row>
    <row r="623" spans="1:12" x14ac:dyDescent="0.2">
      <c r="A623" s="38"/>
      <c r="K623" s="4"/>
      <c r="L623" s="4"/>
    </row>
    <row r="624" spans="1:12" x14ac:dyDescent="0.2">
      <c r="A624" s="38"/>
      <c r="K624" s="4"/>
      <c r="L624" s="4"/>
    </row>
    <row r="625" spans="1:12" x14ac:dyDescent="0.2">
      <c r="A625" s="38"/>
      <c r="K625" s="4"/>
      <c r="L625" s="4"/>
    </row>
    <row r="626" spans="1:12" x14ac:dyDescent="0.2">
      <c r="A626" s="38"/>
      <c r="K626" s="4"/>
      <c r="L626" s="4"/>
    </row>
    <row r="627" spans="1:12" x14ac:dyDescent="0.2">
      <c r="A627" s="38"/>
      <c r="K627" s="4"/>
      <c r="L627" s="4"/>
    </row>
    <row r="628" spans="1:12" x14ac:dyDescent="0.2">
      <c r="A628" s="38"/>
      <c r="K628" s="4"/>
      <c r="L628" s="4"/>
    </row>
    <row r="629" spans="1:12" x14ac:dyDescent="0.2">
      <c r="A629" s="38"/>
      <c r="K629" s="4"/>
      <c r="L629" s="4"/>
    </row>
    <row r="630" spans="1:12" x14ac:dyDescent="0.2">
      <c r="A630" s="38"/>
      <c r="K630" s="4"/>
      <c r="L630" s="4"/>
    </row>
    <row r="631" spans="1:12" x14ac:dyDescent="0.2">
      <c r="A631" s="38"/>
      <c r="K631" s="4"/>
      <c r="L631" s="4"/>
    </row>
    <row r="632" spans="1:12" x14ac:dyDescent="0.2">
      <c r="A632" s="38"/>
      <c r="K632" s="4"/>
      <c r="L632" s="4"/>
    </row>
    <row r="633" spans="1:12" x14ac:dyDescent="0.2">
      <c r="A633" s="38"/>
      <c r="K633" s="4"/>
      <c r="L633" s="4"/>
    </row>
    <row r="634" spans="1:12" x14ac:dyDescent="0.2">
      <c r="A634" s="38"/>
      <c r="K634" s="4"/>
      <c r="L634" s="4"/>
    </row>
    <row r="635" spans="1:12" x14ac:dyDescent="0.2">
      <c r="A635" s="38"/>
      <c r="K635" s="4"/>
      <c r="L635" s="4"/>
    </row>
    <row r="636" spans="1:12" x14ac:dyDescent="0.2">
      <c r="A636" s="38"/>
      <c r="K636" s="4"/>
      <c r="L636" s="4"/>
    </row>
    <row r="637" spans="1:12" x14ac:dyDescent="0.2">
      <c r="A637" s="38"/>
      <c r="K637" s="4"/>
      <c r="L637" s="4"/>
    </row>
    <row r="638" spans="1:12" x14ac:dyDescent="0.2">
      <c r="A638" s="38"/>
      <c r="K638" s="4"/>
      <c r="L638" s="4"/>
    </row>
    <row r="639" spans="1:12" x14ac:dyDescent="0.2">
      <c r="A639" s="38"/>
      <c r="K639" s="4"/>
      <c r="L639" s="4"/>
    </row>
    <row r="640" spans="1:12" x14ac:dyDescent="0.2">
      <c r="A640" s="38"/>
      <c r="K640" s="4"/>
      <c r="L640" s="4"/>
    </row>
    <row r="641" spans="1:12" x14ac:dyDescent="0.2">
      <c r="A641" s="38"/>
      <c r="K641" s="4"/>
      <c r="L641" s="4"/>
    </row>
    <row r="642" spans="1:12" x14ac:dyDescent="0.2">
      <c r="A642" s="38"/>
      <c r="K642" s="4"/>
      <c r="L642" s="4"/>
    </row>
    <row r="643" spans="1:12" x14ac:dyDescent="0.2">
      <c r="A643" s="38"/>
      <c r="K643" s="4"/>
      <c r="L643" s="4"/>
    </row>
    <row r="644" spans="1:12" x14ac:dyDescent="0.2">
      <c r="A644" s="38"/>
      <c r="K644" s="4"/>
      <c r="L644" s="4"/>
    </row>
    <row r="645" spans="1:12" x14ac:dyDescent="0.2">
      <c r="A645" s="38"/>
      <c r="K645" s="4"/>
      <c r="L645" s="4"/>
    </row>
    <row r="646" spans="1:12" x14ac:dyDescent="0.2">
      <c r="A646" s="38"/>
      <c r="K646" s="4"/>
      <c r="L646" s="4"/>
    </row>
    <row r="647" spans="1:12" x14ac:dyDescent="0.2">
      <c r="A647" s="38"/>
      <c r="K647" s="4"/>
      <c r="L647" s="4"/>
    </row>
    <row r="648" spans="1:12" x14ac:dyDescent="0.2">
      <c r="A648" s="38"/>
      <c r="K648" s="4"/>
      <c r="L648" s="4"/>
    </row>
    <row r="649" spans="1:12" x14ac:dyDescent="0.2">
      <c r="A649" s="38"/>
      <c r="K649" s="4"/>
      <c r="L649" s="4"/>
    </row>
    <row r="650" spans="1:12" x14ac:dyDescent="0.2">
      <c r="A650" s="38"/>
      <c r="K650" s="4"/>
      <c r="L650" s="4"/>
    </row>
    <row r="651" spans="1:12" x14ac:dyDescent="0.2">
      <c r="A651" s="38"/>
      <c r="K651" s="4"/>
      <c r="L651" s="4"/>
    </row>
    <row r="652" spans="1:12" x14ac:dyDescent="0.2">
      <c r="A652" s="38"/>
      <c r="K652" s="4"/>
      <c r="L652" s="4"/>
    </row>
    <row r="653" spans="1:12" x14ac:dyDescent="0.2">
      <c r="A653" s="38"/>
      <c r="K653" s="4"/>
      <c r="L653" s="4"/>
    </row>
    <row r="654" spans="1:12" x14ac:dyDescent="0.2">
      <c r="A654" s="38"/>
      <c r="K654" s="4"/>
      <c r="L654" s="4"/>
    </row>
    <row r="655" spans="1:12" x14ac:dyDescent="0.2">
      <c r="A655" s="38"/>
      <c r="K655" s="4"/>
      <c r="L655" s="4"/>
    </row>
    <row r="656" spans="1:12" x14ac:dyDescent="0.2">
      <c r="A656" s="38"/>
      <c r="K656" s="4"/>
      <c r="L656" s="4"/>
    </row>
    <row r="657" spans="1:12" x14ac:dyDescent="0.2">
      <c r="A657" s="38"/>
      <c r="K657" s="4"/>
      <c r="L657" s="4"/>
    </row>
    <row r="658" spans="1:12" x14ac:dyDescent="0.2">
      <c r="A658" s="38"/>
      <c r="K658" s="4"/>
      <c r="L658" s="4"/>
    </row>
    <row r="659" spans="1:12" x14ac:dyDescent="0.2">
      <c r="A659" s="38"/>
      <c r="K659" s="4"/>
      <c r="L659" s="4"/>
    </row>
    <row r="660" spans="1:12" x14ac:dyDescent="0.2">
      <c r="A660" s="38"/>
      <c r="K660" s="4"/>
      <c r="L660" s="4"/>
    </row>
    <row r="661" spans="1:12" x14ac:dyDescent="0.2">
      <c r="A661" s="38"/>
      <c r="K661" s="4"/>
      <c r="L661" s="4"/>
    </row>
    <row r="662" spans="1:12" x14ac:dyDescent="0.2">
      <c r="A662" s="38"/>
      <c r="K662" s="4"/>
      <c r="L662" s="4"/>
    </row>
    <row r="663" spans="1:12" x14ac:dyDescent="0.2">
      <c r="A663" s="38"/>
      <c r="K663" s="4"/>
      <c r="L663" s="4"/>
    </row>
    <row r="664" spans="1:12" x14ac:dyDescent="0.2">
      <c r="A664" s="38"/>
      <c r="K664" s="4"/>
      <c r="L664" s="4"/>
    </row>
    <row r="665" spans="1:12" x14ac:dyDescent="0.2">
      <c r="A665" s="38"/>
      <c r="K665" s="4"/>
      <c r="L665" s="4"/>
    </row>
    <row r="666" spans="1:12" x14ac:dyDescent="0.2">
      <c r="A666" s="38"/>
      <c r="K666" s="4"/>
      <c r="L666" s="4"/>
    </row>
    <row r="667" spans="1:12" x14ac:dyDescent="0.2">
      <c r="A667" s="38"/>
      <c r="K667" s="4"/>
      <c r="L667" s="4"/>
    </row>
    <row r="668" spans="1:12" x14ac:dyDescent="0.2">
      <c r="A668" s="38"/>
      <c r="K668" s="4"/>
      <c r="L668" s="4"/>
    </row>
    <row r="669" spans="1:12" x14ac:dyDescent="0.2">
      <c r="A669" s="38"/>
      <c r="K669" s="4"/>
      <c r="L669" s="4"/>
    </row>
    <row r="670" spans="1:12" x14ac:dyDescent="0.2">
      <c r="A670" s="38"/>
      <c r="K670" s="4"/>
      <c r="L670" s="4"/>
    </row>
    <row r="671" spans="1:12" x14ac:dyDescent="0.2">
      <c r="A671" s="38"/>
      <c r="K671" s="4"/>
      <c r="L671" s="4"/>
    </row>
    <row r="672" spans="1:12" x14ac:dyDescent="0.2">
      <c r="A672" s="38"/>
      <c r="K672" s="4"/>
      <c r="L672" s="4"/>
    </row>
    <row r="673" spans="1:12" x14ac:dyDescent="0.2">
      <c r="A673" s="38"/>
      <c r="K673" s="4"/>
      <c r="L673" s="4"/>
    </row>
    <row r="674" spans="1:12" x14ac:dyDescent="0.2">
      <c r="A674" s="38"/>
      <c r="K674" s="4"/>
      <c r="L674" s="4"/>
    </row>
    <row r="675" spans="1:12" x14ac:dyDescent="0.2">
      <c r="A675" s="38"/>
      <c r="K675" s="4"/>
      <c r="L675" s="4"/>
    </row>
    <row r="676" spans="1:12" x14ac:dyDescent="0.2">
      <c r="A676" s="38"/>
      <c r="K676" s="4"/>
      <c r="L676" s="4"/>
    </row>
    <row r="677" spans="1:12" x14ac:dyDescent="0.2">
      <c r="A677" s="38"/>
      <c r="K677" s="4"/>
      <c r="L677" s="4"/>
    </row>
    <row r="678" spans="1:12" x14ac:dyDescent="0.2">
      <c r="A678" s="38"/>
      <c r="K678" s="4"/>
      <c r="L678" s="4"/>
    </row>
    <row r="679" spans="1:12" x14ac:dyDescent="0.2">
      <c r="A679" s="38"/>
      <c r="K679" s="4"/>
      <c r="L679" s="4"/>
    </row>
    <row r="680" spans="1:12" x14ac:dyDescent="0.2">
      <c r="A680" s="38"/>
      <c r="K680" s="4"/>
      <c r="L680" s="4"/>
    </row>
    <row r="681" spans="1:12" x14ac:dyDescent="0.2">
      <c r="A681" s="38"/>
      <c r="K681" s="4"/>
      <c r="L681" s="4"/>
    </row>
    <row r="682" spans="1:12" x14ac:dyDescent="0.2">
      <c r="A682" s="38"/>
      <c r="K682" s="4"/>
      <c r="L682" s="4"/>
    </row>
    <row r="683" spans="1:12" x14ac:dyDescent="0.2">
      <c r="A683" s="38"/>
      <c r="K683" s="4"/>
      <c r="L683" s="4"/>
    </row>
    <row r="684" spans="1:12" x14ac:dyDescent="0.2">
      <c r="A684" s="38"/>
      <c r="K684" s="4"/>
      <c r="L684" s="4"/>
    </row>
    <row r="685" spans="1:12" x14ac:dyDescent="0.2">
      <c r="A685" s="38"/>
      <c r="K685" s="4"/>
      <c r="L685" s="4"/>
    </row>
    <row r="686" spans="1:12" x14ac:dyDescent="0.2">
      <c r="A686" s="38"/>
      <c r="K686" s="4"/>
      <c r="L686" s="4"/>
    </row>
    <row r="687" spans="1:12" x14ac:dyDescent="0.2">
      <c r="A687" s="38"/>
      <c r="K687" s="4"/>
      <c r="L687" s="4"/>
    </row>
    <row r="688" spans="1:12" x14ac:dyDescent="0.2">
      <c r="A688" s="38"/>
      <c r="K688" s="4"/>
      <c r="L688" s="4"/>
    </row>
    <row r="689" spans="1:12" x14ac:dyDescent="0.2">
      <c r="A689" s="38"/>
      <c r="K689" s="4"/>
      <c r="L689" s="4"/>
    </row>
    <row r="690" spans="1:12" x14ac:dyDescent="0.2">
      <c r="A690" s="38"/>
      <c r="K690" s="4"/>
      <c r="L690" s="4"/>
    </row>
    <row r="691" spans="1:12" x14ac:dyDescent="0.2">
      <c r="A691" s="38"/>
      <c r="K691" s="4"/>
      <c r="L691" s="4"/>
    </row>
    <row r="692" spans="1:12" x14ac:dyDescent="0.2">
      <c r="A692" s="38"/>
      <c r="K692" s="4"/>
      <c r="L692" s="4"/>
    </row>
    <row r="693" spans="1:12" x14ac:dyDescent="0.2">
      <c r="A693" s="38"/>
      <c r="K693" s="4"/>
      <c r="L693" s="4"/>
    </row>
    <row r="694" spans="1:12" x14ac:dyDescent="0.2">
      <c r="A694" s="38"/>
      <c r="K694" s="4"/>
      <c r="L694" s="4"/>
    </row>
    <row r="695" spans="1:12" x14ac:dyDescent="0.2">
      <c r="A695" s="38"/>
      <c r="K695" s="4"/>
      <c r="L695" s="4"/>
    </row>
    <row r="696" spans="1:12" x14ac:dyDescent="0.2">
      <c r="A696" s="38"/>
      <c r="K696" s="4"/>
      <c r="L696" s="4"/>
    </row>
    <row r="697" spans="1:12" x14ac:dyDescent="0.2">
      <c r="A697" s="38"/>
      <c r="K697" s="4"/>
      <c r="L697" s="4"/>
    </row>
    <row r="698" spans="1:12" x14ac:dyDescent="0.2">
      <c r="A698" s="38"/>
      <c r="K698" s="4"/>
      <c r="L698" s="4"/>
    </row>
    <row r="699" spans="1:12" x14ac:dyDescent="0.2">
      <c r="A699" s="38"/>
      <c r="K699" s="4"/>
      <c r="L699" s="4"/>
    </row>
    <row r="700" spans="1:12" x14ac:dyDescent="0.2">
      <c r="A700" s="38"/>
      <c r="K700" s="4"/>
      <c r="L700" s="4"/>
    </row>
    <row r="701" spans="1:12" x14ac:dyDescent="0.2">
      <c r="A701" s="38"/>
      <c r="K701" s="4"/>
      <c r="L701" s="4"/>
    </row>
    <row r="702" spans="1:12" x14ac:dyDescent="0.2">
      <c r="A702" s="38"/>
      <c r="K702" s="4"/>
      <c r="L702" s="4"/>
    </row>
    <row r="703" spans="1:12" x14ac:dyDescent="0.2">
      <c r="A703" s="38"/>
      <c r="K703" s="4"/>
      <c r="L703" s="4"/>
    </row>
    <row r="704" spans="1:12" x14ac:dyDescent="0.2">
      <c r="A704" s="38"/>
      <c r="K704" s="4"/>
      <c r="L704" s="4"/>
    </row>
    <row r="705" spans="1:12" x14ac:dyDescent="0.2">
      <c r="A705" s="38"/>
      <c r="K705" s="4"/>
      <c r="L705" s="4"/>
    </row>
    <row r="706" spans="1:12" x14ac:dyDescent="0.2">
      <c r="A706" s="38"/>
      <c r="K706" s="4"/>
      <c r="L706" s="4"/>
    </row>
    <row r="707" spans="1:12" x14ac:dyDescent="0.2">
      <c r="A707" s="38"/>
      <c r="K707" s="4"/>
      <c r="L707" s="4"/>
    </row>
    <row r="708" spans="1:12" x14ac:dyDescent="0.2">
      <c r="A708" s="38"/>
      <c r="K708" s="4"/>
      <c r="L708" s="4"/>
    </row>
    <row r="709" spans="1:12" x14ac:dyDescent="0.2">
      <c r="A709" s="38"/>
      <c r="K709" s="4"/>
      <c r="L709" s="4"/>
    </row>
    <row r="710" spans="1:12" x14ac:dyDescent="0.2">
      <c r="A710" s="38"/>
      <c r="K710" s="4"/>
      <c r="L710" s="4"/>
    </row>
    <row r="711" spans="1:12" x14ac:dyDescent="0.2">
      <c r="A711" s="38"/>
      <c r="K711" s="4"/>
      <c r="L711" s="4"/>
    </row>
    <row r="712" spans="1:12" x14ac:dyDescent="0.2">
      <c r="A712" s="38"/>
      <c r="K712" s="4"/>
      <c r="L712" s="4"/>
    </row>
    <row r="713" spans="1:12" x14ac:dyDescent="0.2">
      <c r="A713" s="38"/>
      <c r="K713" s="4"/>
      <c r="L713" s="4"/>
    </row>
    <row r="714" spans="1:12" x14ac:dyDescent="0.2">
      <c r="A714" s="38"/>
      <c r="K714" s="4"/>
      <c r="L714" s="4"/>
    </row>
    <row r="715" spans="1:12" x14ac:dyDescent="0.2">
      <c r="A715" s="38"/>
      <c r="K715" s="4"/>
      <c r="L715" s="4"/>
    </row>
    <row r="716" spans="1:12" x14ac:dyDescent="0.2">
      <c r="A716" s="38"/>
      <c r="K716" s="4"/>
      <c r="L716" s="4"/>
    </row>
    <row r="717" spans="1:12" x14ac:dyDescent="0.2">
      <c r="A717" s="38"/>
      <c r="K717" s="4"/>
      <c r="L717" s="4"/>
    </row>
    <row r="718" spans="1:12" x14ac:dyDescent="0.2">
      <c r="A718" s="38"/>
      <c r="K718" s="4"/>
      <c r="L718" s="4"/>
    </row>
    <row r="719" spans="1:12" x14ac:dyDescent="0.2">
      <c r="A719" s="38"/>
      <c r="K719" s="4"/>
      <c r="L719" s="4"/>
    </row>
    <row r="720" spans="1:12" x14ac:dyDescent="0.2">
      <c r="A720" s="38"/>
      <c r="K720" s="4"/>
      <c r="L720" s="4"/>
    </row>
    <row r="721" spans="1:12" x14ac:dyDescent="0.2">
      <c r="A721" s="38"/>
      <c r="K721" s="4"/>
      <c r="L721" s="4"/>
    </row>
    <row r="722" spans="1:12" x14ac:dyDescent="0.2">
      <c r="A722" s="38"/>
      <c r="K722" s="4"/>
      <c r="L722" s="4"/>
    </row>
    <row r="723" spans="1:12" x14ac:dyDescent="0.2">
      <c r="A723" s="38"/>
      <c r="K723" s="4"/>
      <c r="L723" s="4"/>
    </row>
    <row r="724" spans="1:12" x14ac:dyDescent="0.2">
      <c r="A724" s="38"/>
      <c r="K724" s="4"/>
      <c r="L724" s="4"/>
    </row>
    <row r="725" spans="1:12" x14ac:dyDescent="0.2">
      <c r="A725" s="38"/>
      <c r="K725" s="4"/>
      <c r="L725" s="4"/>
    </row>
    <row r="726" spans="1:12" x14ac:dyDescent="0.2">
      <c r="A726" s="38"/>
      <c r="K726" s="4"/>
      <c r="L726" s="4"/>
    </row>
    <row r="727" spans="1:12" x14ac:dyDescent="0.2">
      <c r="A727" s="38"/>
      <c r="K727" s="4"/>
      <c r="L727" s="4"/>
    </row>
    <row r="728" spans="1:12" x14ac:dyDescent="0.2">
      <c r="A728" s="38"/>
      <c r="K728" s="4"/>
      <c r="L728" s="4"/>
    </row>
    <row r="729" spans="1:12" x14ac:dyDescent="0.2">
      <c r="A729" s="38"/>
      <c r="K729" s="4"/>
      <c r="L729" s="4"/>
    </row>
    <row r="730" spans="1:12" x14ac:dyDescent="0.2">
      <c r="A730" s="38"/>
      <c r="K730" s="4"/>
      <c r="L730" s="4"/>
    </row>
    <row r="731" spans="1:12" x14ac:dyDescent="0.2">
      <c r="A731" s="38"/>
      <c r="K731" s="4"/>
      <c r="L731" s="4"/>
    </row>
    <row r="732" spans="1:12" x14ac:dyDescent="0.2">
      <c r="A732" s="38"/>
      <c r="K732" s="4"/>
      <c r="L732" s="4"/>
    </row>
    <row r="733" spans="1:12" x14ac:dyDescent="0.2">
      <c r="A733" s="38"/>
      <c r="K733" s="4"/>
      <c r="L733" s="4"/>
    </row>
    <row r="734" spans="1:12" x14ac:dyDescent="0.2">
      <c r="A734" s="38"/>
      <c r="K734" s="4"/>
      <c r="L734" s="4"/>
    </row>
    <row r="735" spans="1:12" x14ac:dyDescent="0.2">
      <c r="A735" s="38"/>
      <c r="K735" s="4"/>
      <c r="L735" s="4"/>
    </row>
    <row r="736" spans="1:12" x14ac:dyDescent="0.2">
      <c r="A736" s="38"/>
      <c r="K736" s="4"/>
      <c r="L736" s="4"/>
    </row>
    <row r="737" spans="1:12" x14ac:dyDescent="0.2">
      <c r="A737" s="38"/>
      <c r="K737" s="4"/>
      <c r="L737" s="4"/>
    </row>
    <row r="738" spans="1:12" x14ac:dyDescent="0.2">
      <c r="A738" s="38"/>
      <c r="K738" s="4"/>
      <c r="L738" s="4"/>
    </row>
    <row r="739" spans="1:12" x14ac:dyDescent="0.2">
      <c r="A739" s="38"/>
      <c r="K739" s="4"/>
      <c r="L739" s="4"/>
    </row>
    <row r="740" spans="1:12" x14ac:dyDescent="0.2">
      <c r="A740" s="38"/>
      <c r="K740" s="4"/>
      <c r="L740" s="4"/>
    </row>
    <row r="741" spans="1:12" x14ac:dyDescent="0.2">
      <c r="A741" s="38"/>
      <c r="K741" s="4"/>
      <c r="L741" s="4"/>
    </row>
    <row r="742" spans="1:12" x14ac:dyDescent="0.2">
      <c r="A742" s="38"/>
      <c r="K742" s="4"/>
      <c r="L742" s="4"/>
    </row>
    <row r="743" spans="1:12" x14ac:dyDescent="0.2">
      <c r="A743" s="38"/>
      <c r="K743" s="4"/>
      <c r="L743" s="4"/>
    </row>
    <row r="744" spans="1:12" x14ac:dyDescent="0.2">
      <c r="A744" s="38"/>
      <c r="K744" s="4"/>
      <c r="L744" s="4"/>
    </row>
    <row r="745" spans="1:12" x14ac:dyDescent="0.2">
      <c r="A745" s="38"/>
      <c r="K745" s="4"/>
      <c r="L745" s="4"/>
    </row>
    <row r="746" spans="1:12" x14ac:dyDescent="0.2">
      <c r="A746" s="38"/>
      <c r="K746" s="4"/>
      <c r="L746" s="4"/>
    </row>
    <row r="747" spans="1:12" x14ac:dyDescent="0.2">
      <c r="A747" s="38"/>
      <c r="K747" s="4"/>
      <c r="L747" s="4"/>
    </row>
    <row r="748" spans="1:12" x14ac:dyDescent="0.2">
      <c r="A748" s="38"/>
      <c r="K748" s="4"/>
      <c r="L748" s="4"/>
    </row>
    <row r="749" spans="1:12" x14ac:dyDescent="0.2">
      <c r="A749" s="38"/>
      <c r="K749" s="4"/>
      <c r="L749" s="4"/>
    </row>
    <row r="750" spans="1:12" x14ac:dyDescent="0.2">
      <c r="A750" s="38"/>
      <c r="K750" s="4"/>
      <c r="L750" s="4"/>
    </row>
    <row r="751" spans="1:12" x14ac:dyDescent="0.2">
      <c r="A751" s="38"/>
      <c r="K751" s="4"/>
      <c r="L751" s="4"/>
    </row>
    <row r="752" spans="1:12" x14ac:dyDescent="0.2">
      <c r="A752" s="38"/>
      <c r="K752" s="4"/>
      <c r="L752" s="4"/>
    </row>
    <row r="753" spans="1:12" x14ac:dyDescent="0.2">
      <c r="A753" s="38"/>
      <c r="K753" s="4"/>
      <c r="L753" s="4"/>
    </row>
    <row r="754" spans="1:12" x14ac:dyDescent="0.2">
      <c r="A754" s="38"/>
      <c r="K754" s="4"/>
      <c r="L754" s="4"/>
    </row>
    <row r="755" spans="1:12" x14ac:dyDescent="0.2">
      <c r="A755" s="38"/>
      <c r="K755" s="4"/>
      <c r="L755" s="4"/>
    </row>
    <row r="756" spans="1:12" x14ac:dyDescent="0.2">
      <c r="A756" s="38"/>
      <c r="K756" s="4"/>
      <c r="L756" s="4"/>
    </row>
    <row r="757" spans="1:12" x14ac:dyDescent="0.2">
      <c r="A757" s="38"/>
      <c r="K757" s="4"/>
      <c r="L757" s="4"/>
    </row>
    <row r="758" spans="1:12" x14ac:dyDescent="0.2">
      <c r="A758" s="38"/>
      <c r="K758" s="4"/>
      <c r="L758" s="4"/>
    </row>
    <row r="759" spans="1:12" x14ac:dyDescent="0.2">
      <c r="A759" s="38"/>
      <c r="K759" s="4"/>
      <c r="L759" s="4"/>
    </row>
    <row r="760" spans="1:12" x14ac:dyDescent="0.2">
      <c r="A760" s="38"/>
      <c r="K760" s="4"/>
      <c r="L760" s="4"/>
    </row>
    <row r="761" spans="1:12" x14ac:dyDescent="0.2">
      <c r="A761" s="38"/>
      <c r="K761" s="4"/>
      <c r="L761" s="4"/>
    </row>
    <row r="762" spans="1:12" x14ac:dyDescent="0.2">
      <c r="A762" s="38"/>
      <c r="K762" s="4"/>
      <c r="L762" s="4"/>
    </row>
    <row r="763" spans="1:12" x14ac:dyDescent="0.2">
      <c r="A763" s="38"/>
      <c r="K763" s="4"/>
      <c r="L763" s="4"/>
    </row>
    <row r="764" spans="1:12" x14ac:dyDescent="0.2">
      <c r="A764" s="38"/>
      <c r="K764" s="4"/>
      <c r="L764" s="4"/>
    </row>
    <row r="765" spans="1:12" x14ac:dyDescent="0.2">
      <c r="A765" s="38"/>
      <c r="K765" s="4"/>
      <c r="L765" s="4"/>
    </row>
    <row r="766" spans="1:12" x14ac:dyDescent="0.2">
      <c r="A766" s="38"/>
      <c r="K766" s="4"/>
      <c r="L766" s="4"/>
    </row>
    <row r="767" spans="1:12" x14ac:dyDescent="0.2">
      <c r="A767" s="38"/>
      <c r="K767" s="4"/>
      <c r="L767" s="4"/>
    </row>
    <row r="768" spans="1:12" x14ac:dyDescent="0.2">
      <c r="A768" s="38"/>
      <c r="K768" s="4"/>
      <c r="L768" s="4"/>
    </row>
    <row r="769" spans="1:12" x14ac:dyDescent="0.2">
      <c r="A769" s="38"/>
      <c r="K769" s="4"/>
      <c r="L769" s="4"/>
    </row>
    <row r="770" spans="1:12" x14ac:dyDescent="0.2">
      <c r="A770" s="38"/>
      <c r="K770" s="4"/>
      <c r="L770" s="4"/>
    </row>
    <row r="771" spans="1:12" x14ac:dyDescent="0.2">
      <c r="A771" s="38"/>
      <c r="K771" s="4"/>
      <c r="L771" s="4"/>
    </row>
    <row r="772" spans="1:12" x14ac:dyDescent="0.2">
      <c r="A772" s="38"/>
      <c r="K772" s="4"/>
      <c r="L772" s="4"/>
    </row>
    <row r="773" spans="1:12" x14ac:dyDescent="0.2">
      <c r="A773" s="38"/>
      <c r="K773" s="4"/>
      <c r="L773" s="4"/>
    </row>
    <row r="774" spans="1:12" x14ac:dyDescent="0.2">
      <c r="A774" s="38"/>
      <c r="K774" s="4"/>
      <c r="L774" s="4"/>
    </row>
    <row r="775" spans="1:12" x14ac:dyDescent="0.2">
      <c r="A775" s="38"/>
      <c r="K775" s="4"/>
      <c r="L775" s="4"/>
    </row>
    <row r="776" spans="1:12" x14ac:dyDescent="0.2">
      <c r="A776" s="38"/>
      <c r="K776" s="4"/>
      <c r="L776" s="4"/>
    </row>
    <row r="777" spans="1:12" x14ac:dyDescent="0.2">
      <c r="A777" s="38"/>
      <c r="K777" s="4"/>
      <c r="L777" s="4"/>
    </row>
    <row r="778" spans="1:12" x14ac:dyDescent="0.2">
      <c r="A778" s="38"/>
      <c r="K778" s="4"/>
      <c r="L778" s="4"/>
    </row>
    <row r="779" spans="1:12" x14ac:dyDescent="0.2">
      <c r="A779" s="38"/>
      <c r="K779" s="4"/>
      <c r="L779" s="4"/>
    </row>
    <row r="780" spans="1:12" x14ac:dyDescent="0.2">
      <c r="A780" s="38"/>
      <c r="K780" s="4"/>
      <c r="L780" s="4"/>
    </row>
    <row r="781" spans="1:12" x14ac:dyDescent="0.2">
      <c r="A781" s="38"/>
      <c r="K781" s="4"/>
      <c r="L781" s="4"/>
    </row>
    <row r="782" spans="1:12" x14ac:dyDescent="0.2">
      <c r="A782" s="38"/>
      <c r="K782" s="4"/>
      <c r="L782" s="4"/>
    </row>
    <row r="783" spans="1:12" x14ac:dyDescent="0.2">
      <c r="A783" s="38"/>
      <c r="K783" s="4"/>
      <c r="L783" s="4"/>
    </row>
    <row r="784" spans="1:12" x14ac:dyDescent="0.2">
      <c r="A784" s="38"/>
      <c r="K784" s="4"/>
      <c r="L784" s="4"/>
    </row>
    <row r="785" spans="1:12" x14ac:dyDescent="0.2">
      <c r="A785" s="38"/>
      <c r="K785" s="4"/>
      <c r="L785" s="4"/>
    </row>
    <row r="786" spans="1:12" x14ac:dyDescent="0.2">
      <c r="A786" s="38"/>
      <c r="K786" s="4"/>
      <c r="L786" s="4"/>
    </row>
    <row r="787" spans="1:12" x14ac:dyDescent="0.2">
      <c r="A787" s="38"/>
      <c r="K787" s="4"/>
      <c r="L787" s="4"/>
    </row>
    <row r="788" spans="1:12" x14ac:dyDescent="0.2">
      <c r="A788" s="38"/>
      <c r="K788" s="4"/>
      <c r="L788" s="4"/>
    </row>
    <row r="789" spans="1:12" x14ac:dyDescent="0.2">
      <c r="A789" s="38"/>
      <c r="K789" s="4"/>
      <c r="L789" s="4"/>
    </row>
    <row r="790" spans="1:12" x14ac:dyDescent="0.2">
      <c r="A790" s="38"/>
      <c r="K790" s="4"/>
      <c r="L790" s="4"/>
    </row>
    <row r="791" spans="1:12" x14ac:dyDescent="0.2">
      <c r="A791" s="38"/>
      <c r="K791" s="4"/>
      <c r="L791" s="4"/>
    </row>
    <row r="792" spans="1:12" x14ac:dyDescent="0.2">
      <c r="A792" s="38"/>
      <c r="K792" s="4"/>
      <c r="L792" s="4"/>
    </row>
    <row r="793" spans="1:12" x14ac:dyDescent="0.2">
      <c r="A793" s="38"/>
      <c r="K793" s="4"/>
      <c r="L793" s="4"/>
    </row>
    <row r="794" spans="1:12" x14ac:dyDescent="0.2">
      <c r="A794" s="38"/>
      <c r="K794" s="4"/>
      <c r="L794" s="4"/>
    </row>
    <row r="795" spans="1:12" x14ac:dyDescent="0.2">
      <c r="A795" s="38"/>
      <c r="K795" s="4"/>
      <c r="L795" s="4"/>
    </row>
    <row r="796" spans="1:12" x14ac:dyDescent="0.2">
      <c r="A796" s="38"/>
      <c r="K796" s="4"/>
      <c r="L796" s="4"/>
    </row>
    <row r="797" spans="1:12" x14ac:dyDescent="0.2">
      <c r="A797" s="38"/>
      <c r="K797" s="4"/>
      <c r="L797" s="4"/>
    </row>
    <row r="798" spans="1:12" x14ac:dyDescent="0.2">
      <c r="A798" s="38"/>
      <c r="K798" s="4"/>
      <c r="L798" s="4"/>
    </row>
    <row r="799" spans="1:12" x14ac:dyDescent="0.2">
      <c r="A799" s="38"/>
      <c r="K799" s="4"/>
      <c r="L799" s="4"/>
    </row>
    <row r="800" spans="1:12" x14ac:dyDescent="0.2">
      <c r="A800" s="38"/>
      <c r="K800" s="4"/>
      <c r="L800" s="4"/>
    </row>
    <row r="801" spans="1:12" x14ac:dyDescent="0.2">
      <c r="A801" s="38"/>
      <c r="K801" s="4"/>
      <c r="L801" s="4"/>
    </row>
    <row r="802" spans="1:12" x14ac:dyDescent="0.2">
      <c r="A802" s="38"/>
      <c r="K802" s="4"/>
      <c r="L802" s="4"/>
    </row>
    <row r="803" spans="1:12" x14ac:dyDescent="0.2">
      <c r="A803" s="38"/>
      <c r="K803" s="4"/>
      <c r="L803" s="4"/>
    </row>
    <row r="804" spans="1:12" x14ac:dyDescent="0.2">
      <c r="A804" s="38"/>
      <c r="K804" s="4"/>
      <c r="L804" s="4"/>
    </row>
    <row r="805" spans="1:12" x14ac:dyDescent="0.2">
      <c r="A805" s="38"/>
      <c r="K805" s="4"/>
      <c r="L805" s="4"/>
    </row>
    <row r="806" spans="1:12" x14ac:dyDescent="0.2">
      <c r="A806" s="38"/>
      <c r="K806" s="4"/>
      <c r="L806" s="4"/>
    </row>
    <row r="807" spans="1:12" x14ac:dyDescent="0.2">
      <c r="A807" s="38"/>
      <c r="K807" s="4"/>
      <c r="L807" s="4"/>
    </row>
    <row r="808" spans="1:12" x14ac:dyDescent="0.2">
      <c r="A808" s="38"/>
      <c r="K808" s="4"/>
      <c r="L808" s="4"/>
    </row>
    <row r="809" spans="1:12" x14ac:dyDescent="0.2">
      <c r="A809" s="38"/>
      <c r="K809" s="4"/>
      <c r="L809" s="4"/>
    </row>
    <row r="810" spans="1:12" x14ac:dyDescent="0.2">
      <c r="A810" s="38"/>
      <c r="K810" s="4"/>
      <c r="L810" s="4"/>
    </row>
    <row r="811" spans="1:12" x14ac:dyDescent="0.2">
      <c r="A811" s="38"/>
      <c r="K811" s="4"/>
      <c r="L811" s="4"/>
    </row>
    <row r="812" spans="1:12" x14ac:dyDescent="0.2">
      <c r="A812" s="38"/>
      <c r="K812" s="4"/>
      <c r="L812" s="4"/>
    </row>
    <row r="813" spans="1:12" x14ac:dyDescent="0.2">
      <c r="A813" s="38"/>
      <c r="K813" s="4"/>
      <c r="L813" s="4"/>
    </row>
    <row r="814" spans="1:12" x14ac:dyDescent="0.2">
      <c r="A814" s="38"/>
      <c r="K814" s="4"/>
      <c r="L814" s="4"/>
    </row>
    <row r="815" spans="1:12" x14ac:dyDescent="0.2">
      <c r="A815" s="38"/>
      <c r="K815" s="4"/>
      <c r="L815" s="4"/>
    </row>
    <row r="816" spans="1:12" x14ac:dyDescent="0.2">
      <c r="A816" s="38"/>
      <c r="K816" s="4"/>
      <c r="L816" s="4"/>
    </row>
    <row r="817" spans="1:12" x14ac:dyDescent="0.2">
      <c r="A817" s="38"/>
      <c r="K817" s="4"/>
      <c r="L817" s="4"/>
    </row>
    <row r="818" spans="1:12" x14ac:dyDescent="0.2">
      <c r="A818" s="38"/>
      <c r="K818" s="4"/>
      <c r="L818" s="4"/>
    </row>
    <row r="819" spans="1:12" x14ac:dyDescent="0.2">
      <c r="A819" s="38"/>
      <c r="K819" s="4"/>
      <c r="L819" s="4"/>
    </row>
    <row r="820" spans="1:12" x14ac:dyDescent="0.2">
      <c r="A820" s="38"/>
      <c r="K820" s="4"/>
      <c r="L820" s="4"/>
    </row>
    <row r="821" spans="1:12" x14ac:dyDescent="0.2">
      <c r="A821" s="38"/>
      <c r="K821" s="4"/>
      <c r="L821" s="4"/>
    </row>
    <row r="822" spans="1:12" x14ac:dyDescent="0.2">
      <c r="A822" s="38"/>
      <c r="K822" s="4"/>
      <c r="L822" s="4"/>
    </row>
    <row r="823" spans="1:12" x14ac:dyDescent="0.2">
      <c r="A823" s="38"/>
      <c r="K823" s="4"/>
      <c r="L823" s="4"/>
    </row>
    <row r="824" spans="1:12" x14ac:dyDescent="0.2">
      <c r="A824" s="38"/>
      <c r="K824" s="4"/>
      <c r="L824" s="4"/>
    </row>
    <row r="825" spans="1:12" x14ac:dyDescent="0.2">
      <c r="A825" s="38"/>
      <c r="K825" s="4"/>
      <c r="L825" s="4"/>
    </row>
    <row r="826" spans="1:12" x14ac:dyDescent="0.2">
      <c r="A826" s="38"/>
      <c r="K826" s="4"/>
      <c r="L826" s="4"/>
    </row>
    <row r="827" spans="1:12" x14ac:dyDescent="0.2">
      <c r="A827" s="38"/>
      <c r="K827" s="4"/>
      <c r="L827" s="4"/>
    </row>
    <row r="828" spans="1:12" x14ac:dyDescent="0.2">
      <c r="A828" s="38"/>
      <c r="K828" s="4"/>
      <c r="L828" s="4"/>
    </row>
    <row r="829" spans="1:12" x14ac:dyDescent="0.2">
      <c r="A829" s="38"/>
      <c r="K829" s="4"/>
      <c r="L829" s="4"/>
    </row>
    <row r="830" spans="1:12" x14ac:dyDescent="0.2">
      <c r="A830" s="38"/>
      <c r="K830" s="4"/>
      <c r="L830" s="4"/>
    </row>
    <row r="831" spans="1:12" x14ac:dyDescent="0.2">
      <c r="A831" s="38"/>
      <c r="K831" s="4"/>
      <c r="L831" s="4"/>
    </row>
    <row r="832" spans="1:12" x14ac:dyDescent="0.2">
      <c r="A832" s="38"/>
      <c r="K832" s="4"/>
      <c r="L832" s="4"/>
    </row>
    <row r="833" spans="1:12" x14ac:dyDescent="0.2">
      <c r="A833" s="38"/>
      <c r="K833" s="4"/>
      <c r="L833" s="4"/>
    </row>
    <row r="834" spans="1:12" x14ac:dyDescent="0.2">
      <c r="A834" s="38"/>
      <c r="K834" s="4"/>
      <c r="L834" s="4"/>
    </row>
    <row r="835" spans="1:12" x14ac:dyDescent="0.2">
      <c r="A835" s="38"/>
      <c r="K835" s="4"/>
      <c r="L835" s="4"/>
    </row>
    <row r="836" spans="1:12" x14ac:dyDescent="0.2">
      <c r="A836" s="38"/>
      <c r="K836" s="4"/>
      <c r="L836" s="4"/>
    </row>
    <row r="837" spans="1:12" x14ac:dyDescent="0.2">
      <c r="A837" s="38"/>
      <c r="K837" s="4"/>
      <c r="L837" s="4"/>
    </row>
    <row r="838" spans="1:12" x14ac:dyDescent="0.2">
      <c r="A838" s="38"/>
      <c r="K838" s="4"/>
      <c r="L838" s="4"/>
    </row>
    <row r="839" spans="1:12" x14ac:dyDescent="0.2">
      <c r="A839" s="38"/>
      <c r="K839" s="4"/>
      <c r="L839" s="4"/>
    </row>
    <row r="840" spans="1:12" x14ac:dyDescent="0.2">
      <c r="A840" s="38"/>
      <c r="K840" s="4"/>
      <c r="L840" s="4"/>
    </row>
    <row r="841" spans="1:12" x14ac:dyDescent="0.2">
      <c r="A841" s="38"/>
      <c r="K841" s="4"/>
      <c r="L841" s="4"/>
    </row>
    <row r="842" spans="1:12" x14ac:dyDescent="0.2">
      <c r="A842" s="38"/>
      <c r="K842" s="4"/>
      <c r="L842" s="4"/>
    </row>
    <row r="843" spans="1:12" x14ac:dyDescent="0.2">
      <c r="A843" s="38"/>
      <c r="K843" s="4"/>
      <c r="L843" s="4"/>
    </row>
    <row r="844" spans="1:12" x14ac:dyDescent="0.2">
      <c r="A844" s="38"/>
      <c r="K844" s="4"/>
      <c r="L844" s="4"/>
    </row>
    <row r="845" spans="1:12" x14ac:dyDescent="0.2">
      <c r="A845" s="38"/>
      <c r="K845" s="4"/>
      <c r="L845" s="4"/>
    </row>
    <row r="846" spans="1:12" x14ac:dyDescent="0.2">
      <c r="A846" s="38"/>
      <c r="K846" s="4"/>
      <c r="L846" s="4"/>
    </row>
    <row r="847" spans="1:12" x14ac:dyDescent="0.2">
      <c r="A847" s="38"/>
      <c r="K847" s="4"/>
      <c r="L847" s="4"/>
    </row>
    <row r="848" spans="1:12" x14ac:dyDescent="0.2">
      <c r="A848" s="38"/>
      <c r="K848" s="4"/>
      <c r="L848" s="4"/>
    </row>
    <row r="849" spans="1:12" x14ac:dyDescent="0.2">
      <c r="A849" s="38"/>
      <c r="K849" s="4"/>
      <c r="L849" s="4"/>
    </row>
    <row r="850" spans="1:12" x14ac:dyDescent="0.2">
      <c r="A850" s="38"/>
      <c r="K850" s="4"/>
      <c r="L850" s="4"/>
    </row>
    <row r="851" spans="1:12" x14ac:dyDescent="0.2">
      <c r="A851" s="38"/>
      <c r="K851" s="4"/>
      <c r="L851" s="4"/>
    </row>
    <row r="852" spans="1:12" x14ac:dyDescent="0.2">
      <c r="A852" s="38"/>
      <c r="K852" s="4"/>
      <c r="L852" s="4"/>
    </row>
    <row r="853" spans="1:12" x14ac:dyDescent="0.2">
      <c r="A853" s="38"/>
      <c r="K853" s="4"/>
      <c r="L853" s="4"/>
    </row>
    <row r="854" spans="1:12" x14ac:dyDescent="0.2">
      <c r="A854" s="38"/>
      <c r="K854" s="4"/>
      <c r="L854" s="4"/>
    </row>
    <row r="855" spans="1:12" x14ac:dyDescent="0.2">
      <c r="A855" s="38"/>
      <c r="K855" s="4"/>
      <c r="L855" s="4"/>
    </row>
    <row r="856" spans="1:12" x14ac:dyDescent="0.2">
      <c r="A856" s="38"/>
      <c r="K856" s="4"/>
      <c r="L856" s="4"/>
    </row>
    <row r="857" spans="1:12" x14ac:dyDescent="0.2">
      <c r="A857" s="38"/>
      <c r="K857" s="4"/>
      <c r="L857" s="4"/>
    </row>
    <row r="858" spans="1:12" x14ac:dyDescent="0.2">
      <c r="A858" s="38"/>
      <c r="K858" s="4"/>
      <c r="L858" s="4"/>
    </row>
    <row r="859" spans="1:12" x14ac:dyDescent="0.2">
      <c r="A859" s="38"/>
      <c r="K859" s="4"/>
      <c r="L859" s="4"/>
    </row>
    <row r="860" spans="1:12" x14ac:dyDescent="0.2">
      <c r="A860" s="38"/>
      <c r="K860" s="4"/>
      <c r="L860" s="4"/>
    </row>
    <row r="861" spans="1:12" x14ac:dyDescent="0.2">
      <c r="A861" s="38"/>
      <c r="K861" s="4"/>
      <c r="L861" s="4"/>
    </row>
    <row r="862" spans="1:12" x14ac:dyDescent="0.2">
      <c r="A862" s="38"/>
      <c r="K862" s="4"/>
      <c r="L862" s="4"/>
    </row>
    <row r="863" spans="1:12" x14ac:dyDescent="0.2">
      <c r="A863" s="38"/>
      <c r="K863" s="4"/>
      <c r="L863" s="4"/>
    </row>
    <row r="864" spans="1:12" x14ac:dyDescent="0.2">
      <c r="A864" s="38"/>
      <c r="K864" s="4"/>
      <c r="L864" s="4"/>
    </row>
    <row r="865" spans="1:12" x14ac:dyDescent="0.2">
      <c r="A865" s="38"/>
      <c r="K865" s="4"/>
      <c r="L865" s="4"/>
    </row>
    <row r="866" spans="1:12" x14ac:dyDescent="0.2">
      <c r="A866" s="38"/>
      <c r="K866" s="4"/>
      <c r="L866" s="4"/>
    </row>
    <row r="867" spans="1:12" x14ac:dyDescent="0.2">
      <c r="A867" s="38"/>
      <c r="K867" s="4"/>
      <c r="L867" s="4"/>
    </row>
    <row r="868" spans="1:12" x14ac:dyDescent="0.2">
      <c r="A868" s="38"/>
      <c r="K868" s="4"/>
      <c r="L868" s="4"/>
    </row>
    <row r="869" spans="1:12" x14ac:dyDescent="0.2">
      <c r="A869" s="38"/>
      <c r="K869" s="4"/>
      <c r="L869" s="4"/>
    </row>
    <row r="870" spans="1:12" x14ac:dyDescent="0.2">
      <c r="A870" s="38"/>
      <c r="K870" s="4"/>
      <c r="L870" s="4"/>
    </row>
    <row r="871" spans="1:12" x14ac:dyDescent="0.2">
      <c r="A871" s="38"/>
      <c r="K871" s="4"/>
      <c r="L871" s="4"/>
    </row>
    <row r="872" spans="1:12" x14ac:dyDescent="0.2">
      <c r="A872" s="38"/>
      <c r="K872" s="4"/>
      <c r="L872" s="4"/>
    </row>
    <row r="873" spans="1:12" x14ac:dyDescent="0.2">
      <c r="A873" s="38"/>
      <c r="K873" s="4"/>
      <c r="L873" s="4"/>
    </row>
    <row r="874" spans="1:12" x14ac:dyDescent="0.2">
      <c r="A874" s="38"/>
      <c r="K874" s="4"/>
      <c r="L874" s="4"/>
    </row>
    <row r="875" spans="1:12" x14ac:dyDescent="0.2">
      <c r="A875" s="38"/>
      <c r="K875" s="4"/>
      <c r="L875" s="4"/>
    </row>
    <row r="876" spans="1:12" x14ac:dyDescent="0.2">
      <c r="A876" s="38"/>
      <c r="K876" s="4"/>
      <c r="L876" s="4"/>
    </row>
    <row r="877" spans="1:12" x14ac:dyDescent="0.2">
      <c r="A877" s="38"/>
      <c r="K877" s="4"/>
      <c r="L877" s="4"/>
    </row>
    <row r="878" spans="1:12" x14ac:dyDescent="0.2">
      <c r="A878" s="38"/>
      <c r="K878" s="4"/>
      <c r="L878" s="4"/>
    </row>
    <row r="879" spans="1:12" x14ac:dyDescent="0.2">
      <c r="A879" s="38"/>
      <c r="K879" s="4"/>
      <c r="L879" s="4"/>
    </row>
    <row r="880" spans="1:12" x14ac:dyDescent="0.2">
      <c r="A880" s="38"/>
      <c r="K880" s="4"/>
      <c r="L880" s="4"/>
    </row>
    <row r="881" spans="1:12" x14ac:dyDescent="0.2">
      <c r="A881" s="38"/>
      <c r="K881" s="4"/>
      <c r="L881" s="4"/>
    </row>
    <row r="882" spans="1:12" x14ac:dyDescent="0.2">
      <c r="A882" s="38"/>
      <c r="K882" s="4"/>
      <c r="L882" s="4"/>
    </row>
    <row r="883" spans="1:12" x14ac:dyDescent="0.2">
      <c r="A883" s="38"/>
      <c r="K883" s="4"/>
      <c r="L883" s="4"/>
    </row>
    <row r="884" spans="1:12" x14ac:dyDescent="0.2">
      <c r="A884" s="38"/>
      <c r="K884" s="4"/>
      <c r="L884" s="4"/>
    </row>
    <row r="885" spans="1:12" x14ac:dyDescent="0.2">
      <c r="A885" s="38"/>
      <c r="K885" s="4"/>
      <c r="L885" s="4"/>
    </row>
    <row r="886" spans="1:12" x14ac:dyDescent="0.2">
      <c r="A886" s="38"/>
      <c r="K886" s="4"/>
      <c r="L886" s="4"/>
    </row>
    <row r="887" spans="1:12" x14ac:dyDescent="0.2">
      <c r="A887" s="38"/>
      <c r="K887" s="4"/>
      <c r="L887" s="4"/>
    </row>
    <row r="888" spans="1:12" x14ac:dyDescent="0.2">
      <c r="A888" s="38"/>
      <c r="K888" s="4"/>
      <c r="L888" s="4"/>
    </row>
    <row r="889" spans="1:12" x14ac:dyDescent="0.2">
      <c r="A889" s="38"/>
      <c r="K889" s="4"/>
      <c r="L889" s="4"/>
    </row>
    <row r="890" spans="1:12" x14ac:dyDescent="0.2">
      <c r="A890" s="38"/>
      <c r="K890" s="4"/>
      <c r="L890" s="4"/>
    </row>
    <row r="891" spans="1:12" x14ac:dyDescent="0.2">
      <c r="A891" s="38"/>
      <c r="K891" s="4"/>
      <c r="L891" s="4"/>
    </row>
    <row r="892" spans="1:12" x14ac:dyDescent="0.2">
      <c r="A892" s="38"/>
      <c r="K892" s="4"/>
      <c r="L892" s="4"/>
    </row>
    <row r="893" spans="1:12" x14ac:dyDescent="0.2">
      <c r="A893" s="38"/>
      <c r="K893" s="4"/>
      <c r="L893" s="4"/>
    </row>
    <row r="894" spans="1:12" x14ac:dyDescent="0.2">
      <c r="A894" s="38"/>
      <c r="K894" s="4"/>
      <c r="L894" s="4"/>
    </row>
    <row r="895" spans="1:12" x14ac:dyDescent="0.2">
      <c r="A895" s="38"/>
      <c r="K895" s="4"/>
      <c r="L895" s="4"/>
    </row>
    <row r="896" spans="1:12" x14ac:dyDescent="0.2">
      <c r="A896" s="38"/>
      <c r="K896" s="4"/>
      <c r="L896" s="4"/>
    </row>
    <row r="897" spans="1:12" x14ac:dyDescent="0.2">
      <c r="A897" s="38"/>
      <c r="K897" s="4"/>
      <c r="L897" s="4"/>
    </row>
    <row r="898" spans="1:12" x14ac:dyDescent="0.2">
      <c r="A898" s="38"/>
      <c r="K898" s="4"/>
      <c r="L898" s="4"/>
    </row>
    <row r="899" spans="1:12" x14ac:dyDescent="0.2">
      <c r="A899" s="38"/>
      <c r="K899" s="4"/>
      <c r="L899" s="4"/>
    </row>
    <row r="900" spans="1:12" x14ac:dyDescent="0.2">
      <c r="A900" s="38"/>
      <c r="K900" s="4"/>
      <c r="L900" s="4"/>
    </row>
    <row r="901" spans="1:12" x14ac:dyDescent="0.2">
      <c r="A901" s="38"/>
      <c r="K901" s="4"/>
      <c r="L901" s="4"/>
    </row>
    <row r="902" spans="1:12" x14ac:dyDescent="0.2">
      <c r="A902" s="38"/>
      <c r="K902" s="4"/>
      <c r="L902" s="4"/>
    </row>
    <row r="903" spans="1:12" x14ac:dyDescent="0.2">
      <c r="A903" s="38"/>
      <c r="K903" s="4"/>
      <c r="L903" s="4"/>
    </row>
    <row r="904" spans="1:12" x14ac:dyDescent="0.2">
      <c r="A904" s="38"/>
      <c r="K904" s="4"/>
      <c r="L904" s="4"/>
    </row>
    <row r="905" spans="1:12" x14ac:dyDescent="0.2">
      <c r="A905" s="38"/>
      <c r="K905" s="4"/>
      <c r="L905" s="4"/>
    </row>
    <row r="906" spans="1:12" x14ac:dyDescent="0.2">
      <c r="A906" s="38"/>
      <c r="K906" s="4"/>
      <c r="L906" s="4"/>
    </row>
    <row r="907" spans="1:12" x14ac:dyDescent="0.2">
      <c r="A907" s="38"/>
      <c r="K907" s="4"/>
      <c r="L907" s="4"/>
    </row>
    <row r="908" spans="1:12" x14ac:dyDescent="0.2">
      <c r="A908" s="38"/>
      <c r="K908" s="4"/>
      <c r="L908" s="4"/>
    </row>
    <row r="909" spans="1:12" x14ac:dyDescent="0.2">
      <c r="A909" s="38"/>
      <c r="K909" s="4"/>
      <c r="L909" s="4"/>
    </row>
    <row r="910" spans="1:12" x14ac:dyDescent="0.2">
      <c r="A910" s="38"/>
      <c r="K910" s="4"/>
      <c r="L910" s="4"/>
    </row>
    <row r="911" spans="1:12" x14ac:dyDescent="0.2">
      <c r="A911" s="38"/>
      <c r="K911" s="4"/>
      <c r="L911" s="4"/>
    </row>
    <row r="912" spans="1:12" x14ac:dyDescent="0.2">
      <c r="A912" s="38"/>
      <c r="K912" s="4"/>
      <c r="L912" s="4"/>
    </row>
    <row r="913" spans="1:12" x14ac:dyDescent="0.2">
      <c r="A913" s="38"/>
      <c r="K913" s="4"/>
      <c r="L913" s="4"/>
    </row>
    <row r="914" spans="1:12" x14ac:dyDescent="0.2">
      <c r="A914" s="38"/>
      <c r="K914" s="4"/>
      <c r="L914" s="4"/>
    </row>
    <row r="915" spans="1:12" x14ac:dyDescent="0.2">
      <c r="A915" s="38"/>
      <c r="K915" s="4"/>
      <c r="L915" s="4"/>
    </row>
    <row r="916" spans="1:12" x14ac:dyDescent="0.2">
      <c r="A916" s="38"/>
      <c r="K916" s="4"/>
      <c r="L916" s="4"/>
    </row>
    <row r="917" spans="1:12" x14ac:dyDescent="0.2">
      <c r="A917" s="38"/>
      <c r="K917" s="4"/>
      <c r="L917" s="4"/>
    </row>
    <row r="918" spans="1:12" x14ac:dyDescent="0.2">
      <c r="A918" s="38"/>
      <c r="K918" s="4"/>
      <c r="L918" s="4"/>
    </row>
    <row r="919" spans="1:12" x14ac:dyDescent="0.2">
      <c r="A919" s="38"/>
      <c r="K919" s="4"/>
      <c r="L919" s="4"/>
    </row>
    <row r="920" spans="1:12" x14ac:dyDescent="0.2">
      <c r="A920" s="38"/>
      <c r="K920" s="4"/>
      <c r="L920" s="4"/>
    </row>
    <row r="921" spans="1:12" x14ac:dyDescent="0.2">
      <c r="A921" s="38"/>
      <c r="K921" s="4"/>
      <c r="L921" s="4"/>
    </row>
    <row r="922" spans="1:12" x14ac:dyDescent="0.2">
      <c r="A922" s="38"/>
      <c r="K922" s="4"/>
      <c r="L922" s="4"/>
    </row>
    <row r="923" spans="1:12" x14ac:dyDescent="0.2">
      <c r="A923" s="38"/>
      <c r="K923" s="4"/>
      <c r="L923" s="4"/>
    </row>
    <row r="924" spans="1:12" x14ac:dyDescent="0.2">
      <c r="A924" s="38"/>
      <c r="K924" s="4"/>
      <c r="L924" s="4"/>
    </row>
    <row r="925" spans="1:12" x14ac:dyDescent="0.2">
      <c r="A925" s="38"/>
      <c r="K925" s="4"/>
      <c r="L925" s="4"/>
    </row>
    <row r="926" spans="1:12" x14ac:dyDescent="0.2">
      <c r="A926" s="38"/>
      <c r="K926" s="4"/>
      <c r="L926" s="4"/>
    </row>
    <row r="927" spans="1:12" x14ac:dyDescent="0.2">
      <c r="A927" s="38"/>
      <c r="K927" s="4"/>
      <c r="L927" s="4"/>
    </row>
    <row r="928" spans="1:12" x14ac:dyDescent="0.2">
      <c r="A928" s="38"/>
      <c r="K928" s="4"/>
      <c r="L928" s="4"/>
    </row>
    <row r="929" spans="1:12" x14ac:dyDescent="0.2">
      <c r="A929" s="38"/>
      <c r="K929" s="4"/>
      <c r="L929" s="4"/>
    </row>
    <row r="930" spans="1:12" x14ac:dyDescent="0.2">
      <c r="A930" s="38"/>
      <c r="K930" s="4"/>
      <c r="L930" s="4"/>
    </row>
    <row r="931" spans="1:12" x14ac:dyDescent="0.2">
      <c r="A931" s="38"/>
      <c r="K931" s="4"/>
      <c r="L931" s="4"/>
    </row>
    <row r="932" spans="1:12" x14ac:dyDescent="0.2">
      <c r="A932" s="38"/>
      <c r="K932" s="4"/>
      <c r="L932" s="4"/>
    </row>
    <row r="933" spans="1:12" x14ac:dyDescent="0.2">
      <c r="A933" s="38"/>
      <c r="K933" s="4"/>
      <c r="L933" s="4"/>
    </row>
    <row r="934" spans="1:12" x14ac:dyDescent="0.2">
      <c r="A934" s="38"/>
      <c r="K934" s="4"/>
      <c r="L934" s="4"/>
    </row>
    <row r="935" spans="1:12" x14ac:dyDescent="0.2">
      <c r="A935" s="38"/>
      <c r="K935" s="4"/>
      <c r="L935" s="4"/>
    </row>
    <row r="936" spans="1:12" x14ac:dyDescent="0.2">
      <c r="A936" s="38"/>
      <c r="K936" s="4"/>
      <c r="L936" s="4"/>
    </row>
    <row r="937" spans="1:12" x14ac:dyDescent="0.2">
      <c r="A937" s="38"/>
      <c r="K937" s="4"/>
      <c r="L937" s="4"/>
    </row>
    <row r="938" spans="1:12" x14ac:dyDescent="0.2">
      <c r="A938" s="38"/>
      <c r="K938" s="4"/>
      <c r="L938" s="4"/>
    </row>
    <row r="939" spans="1:12" x14ac:dyDescent="0.2">
      <c r="A939" s="38"/>
      <c r="K939" s="4"/>
      <c r="L939" s="4"/>
    </row>
    <row r="940" spans="1:12" x14ac:dyDescent="0.2">
      <c r="A940" s="38"/>
      <c r="K940" s="4"/>
      <c r="L940" s="4"/>
    </row>
    <row r="941" spans="1:12" x14ac:dyDescent="0.2">
      <c r="A941" s="38"/>
      <c r="K941" s="4"/>
      <c r="L941" s="4"/>
    </row>
    <row r="942" spans="1:12" x14ac:dyDescent="0.2">
      <c r="A942" s="38"/>
      <c r="K942" s="4"/>
      <c r="L942" s="4"/>
    </row>
    <row r="943" spans="1:12" x14ac:dyDescent="0.2">
      <c r="A943" s="38"/>
      <c r="K943" s="4"/>
      <c r="L943" s="4"/>
    </row>
    <row r="944" spans="1:12" x14ac:dyDescent="0.2">
      <c r="A944" s="38"/>
      <c r="K944" s="4"/>
      <c r="L944" s="4"/>
    </row>
    <row r="945" spans="1:12" x14ac:dyDescent="0.2">
      <c r="A945" s="38"/>
      <c r="K945" s="4"/>
      <c r="L945" s="4"/>
    </row>
    <row r="946" spans="1:12" x14ac:dyDescent="0.2">
      <c r="A946" s="38"/>
      <c r="K946" s="4"/>
      <c r="L946" s="4"/>
    </row>
    <row r="947" spans="1:12" x14ac:dyDescent="0.2">
      <c r="A947" s="38"/>
      <c r="K947" s="4"/>
      <c r="L947" s="4"/>
    </row>
    <row r="948" spans="1:12" x14ac:dyDescent="0.2">
      <c r="A948" s="38"/>
      <c r="K948" s="4"/>
      <c r="L948" s="4"/>
    </row>
    <row r="949" spans="1:12" x14ac:dyDescent="0.2">
      <c r="A949" s="38"/>
      <c r="K949" s="4"/>
      <c r="L949" s="4"/>
    </row>
    <row r="950" spans="1:12" x14ac:dyDescent="0.2">
      <c r="A950" s="38"/>
      <c r="K950" s="4"/>
      <c r="L950" s="4"/>
    </row>
    <row r="951" spans="1:12" x14ac:dyDescent="0.2">
      <c r="A951" s="38"/>
      <c r="K951" s="4"/>
      <c r="L951" s="4"/>
    </row>
    <row r="952" spans="1:12" x14ac:dyDescent="0.2">
      <c r="A952" s="38"/>
      <c r="K952" s="4"/>
      <c r="L952" s="4"/>
    </row>
    <row r="953" spans="1:12" x14ac:dyDescent="0.2">
      <c r="A953" s="38"/>
      <c r="K953" s="4"/>
      <c r="L953" s="4"/>
    </row>
    <row r="954" spans="1:12" x14ac:dyDescent="0.2">
      <c r="A954" s="38"/>
      <c r="K954" s="4"/>
      <c r="L954" s="4"/>
    </row>
    <row r="955" spans="1:12" x14ac:dyDescent="0.2">
      <c r="A955" s="38"/>
      <c r="K955" s="4"/>
      <c r="L955" s="4"/>
    </row>
    <row r="956" spans="1:12" x14ac:dyDescent="0.2">
      <c r="A956" s="38"/>
      <c r="K956" s="4"/>
      <c r="L956" s="4"/>
    </row>
    <row r="957" spans="1:12" x14ac:dyDescent="0.2">
      <c r="A957" s="38"/>
      <c r="K957" s="4"/>
      <c r="L957" s="4"/>
    </row>
    <row r="958" spans="1:12" x14ac:dyDescent="0.2">
      <c r="A958" s="38"/>
      <c r="K958" s="4"/>
      <c r="L958" s="4"/>
    </row>
    <row r="959" spans="1:12" x14ac:dyDescent="0.2">
      <c r="A959" s="38"/>
      <c r="K959" s="4"/>
      <c r="L959" s="4"/>
    </row>
    <row r="960" spans="1:12" x14ac:dyDescent="0.2">
      <c r="A960" s="38"/>
      <c r="K960" s="4"/>
      <c r="L960" s="4"/>
    </row>
    <row r="961" spans="1:12" x14ac:dyDescent="0.2">
      <c r="A961" s="38"/>
      <c r="K961" s="4"/>
      <c r="L961" s="4"/>
    </row>
    <row r="962" spans="1:12" x14ac:dyDescent="0.2">
      <c r="A962" s="38"/>
      <c r="K962" s="4"/>
      <c r="L962" s="4"/>
    </row>
    <row r="963" spans="1:12" x14ac:dyDescent="0.2">
      <c r="A963" s="38"/>
      <c r="K963" s="4"/>
      <c r="L963" s="4"/>
    </row>
    <row r="964" spans="1:12" x14ac:dyDescent="0.2">
      <c r="A964" s="38"/>
      <c r="K964" s="4"/>
      <c r="L964" s="4"/>
    </row>
  </sheetData>
  <mergeCells count="16">
    <mergeCell ref="A101:I101"/>
    <mergeCell ref="A102:I102"/>
    <mergeCell ref="A103:I103"/>
    <mergeCell ref="A97:C97"/>
    <mergeCell ref="F97:G97"/>
    <mergeCell ref="A98:C98"/>
    <mergeCell ref="F98:G98"/>
    <mergeCell ref="B99:D99"/>
    <mergeCell ref="A100:I100"/>
    <mergeCell ref="E1:F1"/>
    <mergeCell ref="G1:H1"/>
    <mergeCell ref="E2:F2"/>
    <mergeCell ref="G2:H2"/>
    <mergeCell ref="A4:I4"/>
    <mergeCell ref="A96:C96"/>
    <mergeCell ref="F96:G96"/>
  </mergeCells>
  <pageMargins left="0.51181102362204722" right="0.51181102362204722" top="0.59055118110236227" bottom="0.98425196850393704" header="0" footer="0"/>
  <pageSetup paperSize="9" scale="82" fitToHeight="0" orientation="landscape" r:id="rId1"/>
  <headerFooter>
    <oddHeader>&amp;L &amp;CSECRETARIA DE SEGURANÇA PÚBLICA DO DISTRITO FEDERAL</oddHeader>
    <oddFooter>&amp;L &amp;CSAM, Conjunto A, Bloco A, Complexo da SSPDF - Brasília / DF - coenge@ssp.df.gov.br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8C0C-11A9-47E1-975C-3C7BE5B0BCB0}">
  <dimension ref="B1:Y992"/>
  <sheetViews>
    <sheetView showGridLines="0" workbookViewId="0">
      <selection activeCell="H18" sqref="H18"/>
    </sheetView>
  </sheetViews>
  <sheetFormatPr defaultColWidth="12.5703125" defaultRowHeight="15" customHeight="1" x14ac:dyDescent="0.2"/>
  <cols>
    <col min="1" max="1" width="1.140625" customWidth="1"/>
    <col min="2" max="2" width="11" customWidth="1"/>
    <col min="3" max="3" width="43.28515625" customWidth="1"/>
    <col min="4" max="6" width="17.42578125" customWidth="1"/>
    <col min="7" max="7" width="12.7109375" customWidth="1"/>
    <col min="8" max="25" width="7.7109375" customWidth="1"/>
    <col min="26" max="27" width="7.5703125" customWidth="1"/>
  </cols>
  <sheetData>
    <row r="1" spans="2:25" ht="6" customHeight="1" x14ac:dyDescent="0.2"/>
    <row r="2" spans="2:25" ht="30.75" customHeight="1" x14ac:dyDescent="0.2">
      <c r="B2" s="126" t="str">
        <f>[2]DADOS!D5</f>
        <v>COORDENAÇÃO DE ENGENHARIA E ARQUITETURA</v>
      </c>
      <c r="C2" s="127"/>
      <c r="D2" s="127"/>
      <c r="E2" s="127"/>
    </row>
    <row r="3" spans="2:25" ht="33.75" customHeight="1" x14ac:dyDescent="0.2">
      <c r="C3" s="128" t="str">
        <f>[1]DADOS!B16</f>
        <v>CONSTRUÇÃO DE ESCADA DE EMERGÊNCIA DO ED. SEDE DA SSP/DF</v>
      </c>
      <c r="D3" s="128"/>
      <c r="E3" s="128"/>
    </row>
    <row r="5" spans="2:25" x14ac:dyDescent="0.25">
      <c r="B5" s="129" t="s">
        <v>269</v>
      </c>
      <c r="C5" s="129" t="str">
        <f>[1]DADOS!B19</f>
        <v>SAM, CONJUNTO A, BLOCO A, ASA NORTE, ED. SEDE DA SSP/DF</v>
      </c>
    </row>
    <row r="6" spans="2:25" x14ac:dyDescent="0.25">
      <c r="B6" s="129" t="s">
        <v>270</v>
      </c>
      <c r="C6" s="129" t="str">
        <f>[1]DADOS!B31</f>
        <v>SINAPI 04/2026 - NÃO DESONERADO - DF</v>
      </c>
      <c r="F6" s="130"/>
    </row>
    <row r="7" spans="2:25" x14ac:dyDescent="0.25">
      <c r="F7" s="130"/>
    </row>
    <row r="8" spans="2:25" ht="42.75" x14ac:dyDescent="0.25">
      <c r="B8" s="131" t="s">
        <v>271</v>
      </c>
      <c r="C8" s="132" t="s">
        <v>272</v>
      </c>
      <c r="D8" s="131" t="s">
        <v>273</v>
      </c>
      <c r="E8" s="131" t="s">
        <v>274</v>
      </c>
      <c r="F8" s="130"/>
      <c r="G8" s="130">
        <f>'Orçamento Sintético-Não Des'!L5</f>
        <v>0</v>
      </c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2:25" x14ac:dyDescent="0.25">
      <c r="B9" s="132">
        <v>1</v>
      </c>
      <c r="C9" s="133" t="str">
        <f>VLOOKUP($B9,'[1]Orçamento Sintético-Não Des'!$A:$I,4,0)</f>
        <v>SERVIÇOS PRELIMINARES</v>
      </c>
      <c r="D9" s="133">
        <f>VLOOKUP($B9,'Orçamento Sintético-Não Des'!$A:$I,9,0)</f>
        <v>0</v>
      </c>
      <c r="E9" s="134" t="e">
        <f>D9/$D$18</f>
        <v>#DIV/0!</v>
      </c>
      <c r="F9" s="130"/>
    </row>
    <row r="10" spans="2:25" x14ac:dyDescent="0.25">
      <c r="B10" s="132">
        <v>2</v>
      </c>
      <c r="C10" s="133" t="str">
        <f>VLOOKUP($B10,'[1]Orçamento Sintético-Não Des'!$A:$I,4,0)</f>
        <v>DEMOLIÇÃO/REMOÇÃO</v>
      </c>
      <c r="D10" s="133">
        <f>VLOOKUP($B10,'Orçamento Sintético-Não Des'!$A:$I,9,0)</f>
        <v>0</v>
      </c>
      <c r="E10" s="134" t="e">
        <f t="shared" ref="E10:E17" si="0">D10/$D$18</f>
        <v>#DIV/0!</v>
      </c>
      <c r="F10" s="130"/>
    </row>
    <row r="11" spans="2:25" x14ac:dyDescent="0.25">
      <c r="B11" s="132">
        <v>3</v>
      </c>
      <c r="C11" s="133" t="str">
        <f>VLOOKUP($B11,'[1]Orçamento Sintético-Não Des'!$A:$I,4,0)</f>
        <v>FUNDAÇÕES</v>
      </c>
      <c r="D11" s="133">
        <f>VLOOKUP($B11,'Orçamento Sintético-Não Des'!$A:$I,9,0)</f>
        <v>0</v>
      </c>
      <c r="E11" s="134" t="e">
        <f t="shared" si="0"/>
        <v>#DIV/0!</v>
      </c>
      <c r="F11" s="130"/>
    </row>
    <row r="12" spans="2:25" x14ac:dyDescent="0.25">
      <c r="B12" s="132">
        <v>4</v>
      </c>
      <c r="C12" s="133" t="str">
        <f>VLOOKUP($B12,'[1]Orçamento Sintético-Não Des'!$A:$I,4,0)</f>
        <v>ESTRUTURA METÁLICA</v>
      </c>
      <c r="D12" s="133">
        <f>VLOOKUP($B12,'Orçamento Sintético-Não Des'!$A:$I,9,0)</f>
        <v>0</v>
      </c>
      <c r="E12" s="134" t="e">
        <f t="shared" si="0"/>
        <v>#DIV/0!</v>
      </c>
      <c r="F12" s="130"/>
    </row>
    <row r="13" spans="2:25" ht="14.25" x14ac:dyDescent="0.2">
      <c r="B13" s="132">
        <v>5</v>
      </c>
      <c r="C13" s="133" t="str">
        <f>VLOOKUP($B13,'[1]Orçamento Sintético-Não Des'!$A:$I,4,0)</f>
        <v>VEDAÇÃO</v>
      </c>
      <c r="D13" s="133">
        <f>VLOOKUP($B13,'Orçamento Sintético-Não Des'!$A:$I,9,0)</f>
        <v>0</v>
      </c>
      <c r="E13" s="134" t="e">
        <f t="shared" si="0"/>
        <v>#DIV/0!</v>
      </c>
    </row>
    <row r="14" spans="2:25" ht="14.25" x14ac:dyDescent="0.2">
      <c r="B14" s="132">
        <v>6</v>
      </c>
      <c r="C14" s="133" t="str">
        <f>VLOOKUP($B14,'[1]Orçamento Sintético-Não Des'!$A:$I,4,0)</f>
        <v>PINTURA</v>
      </c>
      <c r="D14" s="133">
        <f>VLOOKUP($B14,'Orçamento Sintético-Não Des'!$A:$I,9,0)</f>
        <v>0</v>
      </c>
      <c r="E14" s="134" t="e">
        <f t="shared" si="0"/>
        <v>#DIV/0!</v>
      </c>
    </row>
    <row r="15" spans="2:25" ht="14.25" x14ac:dyDescent="0.2">
      <c r="B15" s="132">
        <v>7</v>
      </c>
      <c r="C15" s="133" t="str">
        <f>VLOOKUP($B15,'[1]Orçamento Sintético-Não Des'!$A:$I,4,0)</f>
        <v>DIVERSOS</v>
      </c>
      <c r="D15" s="133">
        <f>VLOOKUP($B15,'Orçamento Sintético-Não Des'!$A:$I,9,0)</f>
        <v>0</v>
      </c>
      <c r="E15" s="134" t="e">
        <f t="shared" si="0"/>
        <v>#DIV/0!</v>
      </c>
    </row>
    <row r="16" spans="2:25" ht="14.25" x14ac:dyDescent="0.2">
      <c r="B16" s="132">
        <v>8</v>
      </c>
      <c r="C16" s="133" t="str">
        <f>VLOOKUP($B16,'[1]Orçamento Sintético-Não Des'!$A:$I,4,0)</f>
        <v>SERVIÇOS AUXILIARES E ADMINISTRATIVOS</v>
      </c>
      <c r="D16" s="133">
        <f>VLOOKUP($B16,'Orçamento Sintético-Não Des'!$A:$I,9,0)</f>
        <v>0</v>
      </c>
      <c r="E16" s="134" t="e">
        <f t="shared" si="0"/>
        <v>#DIV/0!</v>
      </c>
    </row>
    <row r="17" spans="2:5" ht="14.25" x14ac:dyDescent="0.2">
      <c r="B17" s="132">
        <v>9</v>
      </c>
      <c r="C17" s="133" t="str">
        <f>VLOOKUP($B17,'[1]Orçamento Sintético-Não Des'!$A:$I,4,0)</f>
        <v>LIMPEZA</v>
      </c>
      <c r="D17" s="133">
        <f>VLOOKUP($B17,'Orçamento Sintético-Não Des'!$A:$I,9,0)</f>
        <v>0</v>
      </c>
      <c r="E17" s="134" t="e">
        <f t="shared" si="0"/>
        <v>#DIV/0!</v>
      </c>
    </row>
    <row r="18" spans="2:5" ht="15.75" customHeight="1" x14ac:dyDescent="0.25">
      <c r="C18" s="135" t="s">
        <v>261</v>
      </c>
      <c r="D18" s="136">
        <f>SUM(D9:D17)</f>
        <v>0</v>
      </c>
      <c r="E18" s="137" t="e">
        <f>D18/$D$18</f>
        <v>#DIV/0!</v>
      </c>
    </row>
    <row r="19" spans="2:5" ht="38.25" customHeight="1" x14ac:dyDescent="0.25">
      <c r="E19" s="138"/>
    </row>
    <row r="20" spans="2:5" ht="15.75" customHeight="1" x14ac:dyDescent="0.25">
      <c r="B20" s="139"/>
      <c r="C20" s="140"/>
      <c r="D20" s="140"/>
    </row>
    <row r="21" spans="2:5" ht="20.25" customHeight="1" x14ac:dyDescent="0.2"/>
    <row r="22" spans="2:5" ht="15.75" customHeight="1" x14ac:dyDescent="0.25">
      <c r="C22" s="141"/>
      <c r="D22" s="141"/>
      <c r="E22" s="141"/>
    </row>
    <row r="23" spans="2:5" ht="15.75" customHeight="1" x14ac:dyDescent="0.2">
      <c r="B23" s="142"/>
      <c r="C23" s="143"/>
      <c r="D23" s="143"/>
      <c r="E23" s="143"/>
    </row>
    <row r="24" spans="2:5" ht="15.75" customHeight="1" x14ac:dyDescent="0.25">
      <c r="B24" s="144"/>
      <c r="C24" s="144"/>
      <c r="D24" s="144"/>
      <c r="E24" s="144"/>
    </row>
    <row r="25" spans="2:5" s="37" customFormat="1" ht="9.9499999999999993" customHeight="1" x14ac:dyDescent="0.2">
      <c r="B25" s="145"/>
      <c r="C25" s="145"/>
      <c r="D25" s="145"/>
      <c r="E25" s="145"/>
    </row>
    <row r="26" spans="2:5" s="37" customFormat="1" ht="9.9499999999999993" customHeight="1" x14ac:dyDescent="0.2">
      <c r="B26" s="145"/>
      <c r="C26" s="145"/>
      <c r="D26" s="145"/>
      <c r="E26" s="145"/>
    </row>
    <row r="27" spans="2:5" s="37" customFormat="1" ht="12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7">
    <mergeCell ref="B26:E26"/>
    <mergeCell ref="B2:E2"/>
    <mergeCell ref="C3:E3"/>
    <mergeCell ref="B20:D20"/>
    <mergeCell ref="B23:E23"/>
    <mergeCell ref="B24:E24"/>
    <mergeCell ref="B25:E25"/>
  </mergeCells>
  <printOptions horizontalCentered="1"/>
  <pageMargins left="0.78749999999999998" right="0.78749999999999998" top="0.51180555555555496" bottom="0.51180555555555496" header="0" footer="0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0DAE-D295-4804-8740-DF00F9176BC2}">
  <sheetPr>
    <tabColor rgb="FF00B050"/>
    <pageSetUpPr fitToPage="1"/>
  </sheetPr>
  <dimension ref="A1:Y964"/>
  <sheetViews>
    <sheetView workbookViewId="0">
      <pane ySplit="6" topLeftCell="A7" activePane="bottomLeft" state="frozen"/>
      <selection pane="bottomLeft" activeCell="L39" sqref="L39"/>
    </sheetView>
  </sheetViews>
  <sheetFormatPr defaultColWidth="12.5703125" defaultRowHeight="15" customHeight="1" x14ac:dyDescent="0.2"/>
  <cols>
    <col min="1" max="1" width="1.42578125" style="42" customWidth="1"/>
    <col min="2" max="2" width="14.140625" style="42" customWidth="1"/>
    <col min="3" max="3" width="59.7109375" style="42" customWidth="1"/>
    <col min="4" max="4" width="16" style="42" customWidth="1"/>
    <col min="5" max="5" width="15.85546875" style="42" customWidth="1"/>
    <col min="6" max="6" width="18.42578125" style="42" customWidth="1"/>
    <col min="7" max="7" width="18.85546875" style="42" customWidth="1"/>
    <col min="8" max="8" width="16.5703125" style="42" customWidth="1"/>
    <col min="9" max="9" width="16" style="42" customWidth="1"/>
    <col min="10" max="10" width="1.42578125" style="42" customWidth="1"/>
    <col min="11" max="11" width="14.5703125" style="42" hidden="1" customWidth="1"/>
    <col min="12" max="25" width="12.5703125" style="42" customWidth="1"/>
    <col min="26" max="16384" width="12.5703125" style="42"/>
  </cols>
  <sheetData>
    <row r="1" spans="1:25" ht="19.5" customHeight="1" x14ac:dyDescent="0.25">
      <c r="A1" s="39"/>
      <c r="B1" s="39"/>
      <c r="C1" s="40" t="s">
        <v>253</v>
      </c>
      <c r="D1" s="41"/>
      <c r="E1" s="41"/>
      <c r="F1" s="41"/>
      <c r="G1" s="41"/>
      <c r="H1" s="41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15" customHeight="1" x14ac:dyDescent="0.2">
      <c r="A2" s="43"/>
      <c r="B2" s="44"/>
      <c r="C2" s="45" t="str">
        <f>"PROPRIETÁRIO: "&amp;[1]DADOS!B13</f>
        <v>PROPRIETÁRIO: SECRETARIA DE ESTADO DE SEGURANÇA PÚBLICA DO DIDTRITO FEDERAL-SSP</v>
      </c>
      <c r="E2" s="46"/>
      <c r="F2" s="43"/>
      <c r="G2" s="47" t="s">
        <v>254</v>
      </c>
      <c r="H2" s="48" t="str">
        <f>[1]DADOS!B31</f>
        <v>SINAPI 04/2026 - NÃO DESONERADO - DF</v>
      </c>
      <c r="I2" s="45"/>
      <c r="J2" s="49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5" customHeight="1" x14ac:dyDescent="0.2">
      <c r="A3" s="43"/>
      <c r="B3" s="44"/>
      <c r="C3" s="45" t="str">
        <f>"OBRA: "&amp;[1]DADOS!B16</f>
        <v>OBRA: CONSTRUÇÃO DE ESCADA DE EMERGÊNCIA DO ED. SEDE DA SSP/DF</v>
      </c>
      <c r="E3" s="46"/>
      <c r="F3" s="43"/>
      <c r="G3" s="47" t="s">
        <v>255</v>
      </c>
      <c r="H3" s="50">
        <f>[1]DADOS!N25</f>
        <v>46170</v>
      </c>
      <c r="I3" s="43"/>
      <c r="J3" s="51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" customHeight="1" x14ac:dyDescent="0.3">
      <c r="A4" s="43"/>
      <c r="B4" s="44"/>
      <c r="C4" s="52" t="str">
        <f>"ENDEREÇO: "&amp;+""&amp;[1]DADOS!B19</f>
        <v>ENDEREÇO: SAM, CONJUNTO A, BLOCO A, ASA NORTE, ED. SEDE DA SSP/DF</v>
      </c>
      <c r="E4" s="46"/>
      <c r="F4" s="43"/>
      <c r="G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7.5" customHeight="1" x14ac:dyDescent="0.2">
      <c r="A5" s="43"/>
      <c r="B5" s="43"/>
      <c r="C5" s="53"/>
      <c r="D5" s="46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25.5" customHeight="1" x14ac:dyDescent="0.3">
      <c r="A6" s="39"/>
      <c r="B6" s="54" t="s">
        <v>7</v>
      </c>
      <c r="C6" s="55" t="s">
        <v>256</v>
      </c>
      <c r="D6" s="55" t="s">
        <v>257</v>
      </c>
      <c r="E6" s="55"/>
      <c r="F6" s="55" t="s">
        <v>258</v>
      </c>
      <c r="G6" s="55" t="s">
        <v>259</v>
      </c>
      <c r="H6" s="55" t="s">
        <v>260</v>
      </c>
      <c r="I6" s="56" t="s">
        <v>261</v>
      </c>
      <c r="J6" s="39"/>
      <c r="K6" s="57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15.75" customHeight="1" thickBot="1" x14ac:dyDescent="0.35">
      <c r="A7" s="39"/>
      <c r="B7" s="59"/>
      <c r="C7" s="60"/>
      <c r="D7" s="60"/>
      <c r="E7" s="61"/>
      <c r="F7" s="57"/>
      <c r="G7" s="57"/>
      <c r="H7" s="57"/>
      <c r="I7" s="62"/>
      <c r="J7" s="39"/>
      <c r="K7" s="5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15.75" customHeight="1" x14ac:dyDescent="0.3">
      <c r="A8" s="39"/>
      <c r="B8" s="63">
        <v>1</v>
      </c>
      <c r="C8" s="64" t="str">
        <f>VLOOKUP(B8,'Orçamento Sintético-Não Des'!$A:$I,4,0)</f>
        <v>SERVIÇOS PRELIMINARES</v>
      </c>
      <c r="D8" s="120">
        <f>VLOOKUP(B8,'Orçamento Sintético-Não Des'!$A:$I,9,0)</f>
        <v>0</v>
      </c>
      <c r="E8" s="65"/>
      <c r="F8" s="122">
        <f t="shared" ref="F8:I8" si="0">F9</f>
        <v>0</v>
      </c>
      <c r="G8" s="122">
        <f t="shared" si="0"/>
        <v>0</v>
      </c>
      <c r="H8" s="122">
        <f t="shared" si="0"/>
        <v>0</v>
      </c>
      <c r="I8" s="123">
        <f t="shared" si="0"/>
        <v>0</v>
      </c>
      <c r="J8" s="39"/>
      <c r="K8" s="61" t="str">
        <f t="shared" ref="K8:K9" si="1">IF(D8=I8,"ok","errado")</f>
        <v>ok</v>
      </c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15.75" customHeight="1" x14ac:dyDescent="0.3">
      <c r="A9" s="39"/>
      <c r="B9" s="68"/>
      <c r="C9" s="69"/>
      <c r="D9" s="116">
        <f>D8</f>
        <v>0</v>
      </c>
      <c r="E9" s="71" t="s">
        <v>262</v>
      </c>
      <c r="F9" s="121">
        <f t="shared" ref="F9:H9" si="2">$D$9*F11</f>
        <v>0</v>
      </c>
      <c r="G9" s="121">
        <f t="shared" si="2"/>
        <v>0</v>
      </c>
      <c r="H9" s="121">
        <f t="shared" si="2"/>
        <v>0</v>
      </c>
      <c r="I9" s="124">
        <f>SUM(F9:H9)</f>
        <v>0</v>
      </c>
      <c r="J9" s="39"/>
      <c r="K9" s="61" t="str">
        <f t="shared" si="1"/>
        <v>ok</v>
      </c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5.25" customHeight="1" x14ac:dyDescent="0.3">
      <c r="A10" s="39"/>
      <c r="B10" s="73"/>
      <c r="C10" s="74"/>
      <c r="D10" s="116"/>
      <c r="E10" s="75"/>
      <c r="F10" s="76" t="str">
        <f t="shared" ref="F10:H10" si="3">IF(F11&lt;&gt;0,"x","")</f>
        <v/>
      </c>
      <c r="G10" s="76" t="str">
        <f t="shared" si="3"/>
        <v/>
      </c>
      <c r="H10" s="76" t="str">
        <f t="shared" si="3"/>
        <v/>
      </c>
      <c r="I10" s="77"/>
      <c r="J10" s="39"/>
      <c r="K10" s="61"/>
      <c r="L10" s="58"/>
      <c r="M10" s="78" t="s">
        <v>263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ht="15.75" customHeight="1" thickBot="1" x14ac:dyDescent="0.35">
      <c r="A11" s="43"/>
      <c r="B11" s="79"/>
      <c r="C11" s="80"/>
      <c r="D11" s="121"/>
      <c r="E11" s="81" t="s">
        <v>264</v>
      </c>
      <c r="F11" s="72">
        <v>0</v>
      </c>
      <c r="G11" s="72">
        <v>0</v>
      </c>
      <c r="H11" s="72">
        <v>0</v>
      </c>
      <c r="I11" s="82"/>
      <c r="J11" s="43"/>
      <c r="K11" s="83">
        <f>SUM(F11:H11)</f>
        <v>0</v>
      </c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ht="15.75" customHeight="1" x14ac:dyDescent="0.3">
      <c r="A12" s="39"/>
      <c r="B12" s="84">
        <v>2</v>
      </c>
      <c r="C12" s="64" t="str">
        <f>VLOOKUP(B12,'Orçamento Sintético-Não Des'!$A:$I,4,0)</f>
        <v>DEMOLIÇÃO/REMOÇÃO</v>
      </c>
      <c r="D12" s="120">
        <f>VLOOKUP(B12,'Orçamento Sintético-Não Des'!$A:$I,9,0)</f>
        <v>0</v>
      </c>
      <c r="E12" s="65"/>
      <c r="F12" s="66">
        <f>F13</f>
        <v>0</v>
      </c>
      <c r="G12" s="66">
        <f>G13</f>
        <v>0</v>
      </c>
      <c r="H12" s="66">
        <f>H13</f>
        <v>0</v>
      </c>
      <c r="I12" s="67">
        <f>SUM(I13:I13)</f>
        <v>0</v>
      </c>
      <c r="J12" s="39"/>
      <c r="K12" s="61" t="str">
        <f t="shared" ref="K12" si="4">IF(D12=I12,"ok","errado")</f>
        <v>ok</v>
      </c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15.75" customHeight="1" x14ac:dyDescent="0.3">
      <c r="A13" s="85"/>
      <c r="B13" s="86"/>
      <c r="C13" s="69"/>
      <c r="D13" s="116">
        <f>D12</f>
        <v>0</v>
      </c>
      <c r="E13" s="71" t="s">
        <v>262</v>
      </c>
      <c r="F13" s="125">
        <f>$D$13*F15</f>
        <v>0</v>
      </c>
      <c r="G13" s="125">
        <f t="shared" ref="G13:H13" si="5">$D$13*G15</f>
        <v>0</v>
      </c>
      <c r="H13" s="125">
        <f t="shared" si="5"/>
        <v>0</v>
      </c>
      <c r="I13" s="124">
        <f>SUM(F13:H13)</f>
        <v>0</v>
      </c>
      <c r="J13" s="85"/>
      <c r="K13" s="61" t="str">
        <f>IF(D13=I13,"ok","errado")</f>
        <v>ok</v>
      </c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ht="5.25" customHeight="1" x14ac:dyDescent="0.3">
      <c r="A14" s="85"/>
      <c r="B14" s="73"/>
      <c r="C14" s="74"/>
      <c r="D14" s="116"/>
      <c r="E14" s="75"/>
      <c r="F14" s="76" t="str">
        <f t="shared" ref="F14:H14" si="6">IF(F15&lt;&gt;0,"x","")</f>
        <v/>
      </c>
      <c r="G14" s="76" t="str">
        <f t="shared" si="6"/>
        <v/>
      </c>
      <c r="H14" s="76" t="str">
        <f t="shared" si="6"/>
        <v/>
      </c>
      <c r="I14" s="77"/>
      <c r="J14" s="85"/>
      <c r="K14" s="61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ht="15.75" customHeight="1" thickBot="1" x14ac:dyDescent="0.35">
      <c r="A15" s="85"/>
      <c r="B15" s="79"/>
      <c r="C15" s="80"/>
      <c r="D15" s="121"/>
      <c r="E15" s="81" t="s">
        <v>264</v>
      </c>
      <c r="F15" s="72">
        <v>0</v>
      </c>
      <c r="G15" s="72">
        <v>0</v>
      </c>
      <c r="H15" s="72">
        <v>0</v>
      </c>
      <c r="I15" s="82"/>
      <c r="J15" s="85"/>
      <c r="K15" s="83">
        <f>SUM(F15:H15)</f>
        <v>0</v>
      </c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ht="15.75" customHeight="1" x14ac:dyDescent="0.3">
      <c r="A16" s="39"/>
      <c r="B16" s="63">
        <v>3</v>
      </c>
      <c r="C16" s="64" t="str">
        <f>VLOOKUP(B16,'Orçamento Sintético-Não Des'!$A:$I,4,0)</f>
        <v>FUNDAÇÕES</v>
      </c>
      <c r="D16" s="120">
        <f>VLOOKUP(B16,'Orçamento Sintético-Não Des'!$A:$I,9,0)</f>
        <v>0</v>
      </c>
      <c r="E16" s="65"/>
      <c r="F16" s="122">
        <f>F17</f>
        <v>0</v>
      </c>
      <c r="G16" s="122">
        <f t="shared" ref="G16:H16" si="7">G17</f>
        <v>0</v>
      </c>
      <c r="H16" s="122">
        <f t="shared" si="7"/>
        <v>0</v>
      </c>
      <c r="I16" s="123">
        <f>SUM(I17:I19)</f>
        <v>0</v>
      </c>
      <c r="J16" s="39"/>
      <c r="K16" s="61" t="str">
        <f t="shared" ref="K16:K17" si="8">IF(D16=I16,"ok","errado")</f>
        <v>ok</v>
      </c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5.75" customHeight="1" x14ac:dyDescent="0.3">
      <c r="A17" s="85"/>
      <c r="B17" s="86"/>
      <c r="C17" s="69"/>
      <c r="D17" s="116">
        <f>D16</f>
        <v>0</v>
      </c>
      <c r="E17" s="71" t="s">
        <v>262</v>
      </c>
      <c r="F17" s="125">
        <f t="shared" ref="F17:H17" si="9">$D$17*F19</f>
        <v>0</v>
      </c>
      <c r="G17" s="125">
        <f t="shared" si="9"/>
        <v>0</v>
      </c>
      <c r="H17" s="125">
        <f t="shared" si="9"/>
        <v>0</v>
      </c>
      <c r="I17" s="124">
        <f>SUM(F17:H17)</f>
        <v>0</v>
      </c>
      <c r="J17" s="85"/>
      <c r="K17" s="61" t="str">
        <f t="shared" si="8"/>
        <v>ok</v>
      </c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5.25" customHeight="1" x14ac:dyDescent="0.3">
      <c r="A18" s="85"/>
      <c r="B18" s="87"/>
      <c r="C18" s="74"/>
      <c r="D18" s="116"/>
      <c r="E18" s="75"/>
      <c r="F18" s="76" t="str">
        <f t="shared" ref="F18:H18" si="10">IF(F19&lt;&gt;0,"x","")</f>
        <v/>
      </c>
      <c r="G18" s="76" t="str">
        <f t="shared" si="10"/>
        <v/>
      </c>
      <c r="H18" s="76" t="str">
        <f t="shared" si="10"/>
        <v/>
      </c>
      <c r="I18" s="77"/>
      <c r="J18" s="85"/>
      <c r="K18" s="61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5.75" customHeight="1" thickBot="1" x14ac:dyDescent="0.35">
      <c r="A19" s="85"/>
      <c r="B19" s="88"/>
      <c r="C19" s="80"/>
      <c r="D19" s="121"/>
      <c r="E19" s="81" t="s">
        <v>264</v>
      </c>
      <c r="F19" s="72">
        <v>0</v>
      </c>
      <c r="G19" s="72">
        <v>0</v>
      </c>
      <c r="H19" s="72">
        <v>0</v>
      </c>
      <c r="I19" s="82"/>
      <c r="J19" s="85"/>
      <c r="K19" s="83">
        <f>SUM(F19:H19)</f>
        <v>0</v>
      </c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5.75" customHeight="1" x14ac:dyDescent="0.3">
      <c r="A20" s="39"/>
      <c r="B20" s="63">
        <v>4</v>
      </c>
      <c r="C20" s="64" t="str">
        <f>VLOOKUP(B20,'Orçamento Sintético-Não Des'!$A:$I,4,0)</f>
        <v>ESTRUTURA METÁLICA</v>
      </c>
      <c r="D20" s="120">
        <f>VLOOKUP(B20,'Orçamento Sintético-Não Des'!$A:$I,9,0)</f>
        <v>0</v>
      </c>
      <c r="E20" s="65"/>
      <c r="F20" s="122">
        <f>F21</f>
        <v>0</v>
      </c>
      <c r="G20" s="122">
        <f t="shared" ref="G20:H20" si="11">G21</f>
        <v>0</v>
      </c>
      <c r="H20" s="122">
        <f t="shared" si="11"/>
        <v>0</v>
      </c>
      <c r="I20" s="123">
        <f>SUM(I21:I23)</f>
        <v>0</v>
      </c>
      <c r="J20" s="39"/>
      <c r="K20" s="61" t="str">
        <f t="shared" ref="K20:K21" si="12">IF(D20=I20,"ok","errado")</f>
        <v>ok</v>
      </c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.75" customHeight="1" x14ac:dyDescent="0.3">
      <c r="A21" s="85"/>
      <c r="B21" s="86"/>
      <c r="C21" s="69"/>
      <c r="D21" s="116">
        <f>D20</f>
        <v>0</v>
      </c>
      <c r="E21" s="71" t="s">
        <v>262</v>
      </c>
      <c r="F21" s="125">
        <f t="shared" ref="F21:H21" si="13">$D$21*F23</f>
        <v>0</v>
      </c>
      <c r="G21" s="125">
        <f t="shared" si="13"/>
        <v>0</v>
      </c>
      <c r="H21" s="125">
        <f t="shared" si="13"/>
        <v>0</v>
      </c>
      <c r="I21" s="124">
        <f>SUM(F21:H21)</f>
        <v>0</v>
      </c>
      <c r="J21" s="85"/>
      <c r="K21" s="61" t="str">
        <f t="shared" si="12"/>
        <v>ok</v>
      </c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5.25" customHeight="1" x14ac:dyDescent="0.3">
      <c r="A22" s="85"/>
      <c r="B22" s="87"/>
      <c r="C22" s="74"/>
      <c r="D22" s="116"/>
      <c r="E22" s="75"/>
      <c r="F22" s="76" t="str">
        <f t="shared" ref="F22:H22" si="14">IF(F23&lt;&gt;0,"x","")</f>
        <v/>
      </c>
      <c r="G22" s="76" t="str">
        <f t="shared" si="14"/>
        <v/>
      </c>
      <c r="H22" s="76" t="str">
        <f t="shared" si="14"/>
        <v/>
      </c>
      <c r="I22" s="77"/>
      <c r="J22" s="85"/>
      <c r="K22" s="61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5.75" customHeight="1" thickBot="1" x14ac:dyDescent="0.35">
      <c r="A23" s="85"/>
      <c r="B23" s="88"/>
      <c r="C23" s="80"/>
      <c r="D23" s="121"/>
      <c r="E23" s="81" t="s">
        <v>264</v>
      </c>
      <c r="F23" s="72">
        <v>0</v>
      </c>
      <c r="G23" s="72">
        <v>0</v>
      </c>
      <c r="H23" s="72">
        <v>0</v>
      </c>
      <c r="I23" s="82"/>
      <c r="J23" s="85"/>
      <c r="K23" s="83">
        <f>SUM(F23:H23)</f>
        <v>0</v>
      </c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5.75" customHeight="1" x14ac:dyDescent="0.3">
      <c r="A24" s="39"/>
      <c r="B24" s="63">
        <v>5</v>
      </c>
      <c r="C24" s="64" t="str">
        <f>VLOOKUP(B24,'Orçamento Sintético-Não Des'!$A:$I,4,0)</f>
        <v>VEDAÇÃO</v>
      </c>
      <c r="D24" s="120">
        <f>VLOOKUP(B24,'Orçamento Sintético-Não Des'!$A:$I,9,0)</f>
        <v>0</v>
      </c>
      <c r="E24" s="65"/>
      <c r="F24" s="122">
        <f>F25</f>
        <v>0</v>
      </c>
      <c r="G24" s="122">
        <f t="shared" ref="G24:H24" si="15">G25</f>
        <v>0</v>
      </c>
      <c r="H24" s="122">
        <f t="shared" si="15"/>
        <v>0</v>
      </c>
      <c r="I24" s="123">
        <f>SUM(I25:I27)</f>
        <v>0</v>
      </c>
      <c r="J24" s="39"/>
      <c r="K24" s="61" t="str">
        <f t="shared" ref="K24:K25" si="16">IF(D24=I24,"ok","errado")</f>
        <v>ok</v>
      </c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5.75" customHeight="1" x14ac:dyDescent="0.3">
      <c r="A25" s="85"/>
      <c r="B25" s="86"/>
      <c r="C25" s="69"/>
      <c r="D25" s="116">
        <f>D24</f>
        <v>0</v>
      </c>
      <c r="E25" s="71" t="s">
        <v>262</v>
      </c>
      <c r="F25" s="125">
        <f>$D$25*F27</f>
        <v>0</v>
      </c>
      <c r="G25" s="125">
        <f t="shared" ref="G25:H25" si="17">$D$25*G27</f>
        <v>0</v>
      </c>
      <c r="H25" s="125">
        <f t="shared" si="17"/>
        <v>0</v>
      </c>
      <c r="I25" s="124">
        <f>SUM(F25:H25)</f>
        <v>0</v>
      </c>
      <c r="J25" s="85"/>
      <c r="K25" s="61" t="str">
        <f t="shared" si="16"/>
        <v>ok</v>
      </c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5.25" customHeight="1" x14ac:dyDescent="0.3">
      <c r="A26" s="85"/>
      <c r="B26" s="87"/>
      <c r="C26" s="74"/>
      <c r="D26" s="116"/>
      <c r="E26" s="75"/>
      <c r="F26" s="76" t="str">
        <f t="shared" ref="F26:H26" si="18">IF(F27&lt;&gt;0,"x","")</f>
        <v/>
      </c>
      <c r="G26" s="76" t="str">
        <f t="shared" si="18"/>
        <v/>
      </c>
      <c r="H26" s="76" t="str">
        <f t="shared" si="18"/>
        <v/>
      </c>
      <c r="I26" s="77"/>
      <c r="J26" s="85"/>
      <c r="K26" s="61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75" customHeight="1" thickBot="1" x14ac:dyDescent="0.35">
      <c r="A27" s="85"/>
      <c r="B27" s="88"/>
      <c r="C27" s="80"/>
      <c r="D27" s="121"/>
      <c r="E27" s="81" t="s">
        <v>264</v>
      </c>
      <c r="F27" s="72">
        <v>0</v>
      </c>
      <c r="G27" s="72">
        <v>0</v>
      </c>
      <c r="H27" s="72">
        <v>0</v>
      </c>
      <c r="I27" s="82"/>
      <c r="J27" s="85"/>
      <c r="K27" s="83">
        <f>SUM(F27:H27)</f>
        <v>0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5.75" customHeight="1" x14ac:dyDescent="0.3">
      <c r="A28" s="39"/>
      <c r="B28" s="63">
        <v>6</v>
      </c>
      <c r="C28" s="64" t="str">
        <f>VLOOKUP(B28,'Orçamento Sintético-Não Des'!$A:$I,4,0)</f>
        <v>PINTURA</v>
      </c>
      <c r="D28" s="120">
        <f>VLOOKUP(B28,'Orçamento Sintético-Não Des'!$A:$I,9,0)</f>
        <v>0</v>
      </c>
      <c r="E28" s="65"/>
      <c r="F28" s="122">
        <f>F29</f>
        <v>0</v>
      </c>
      <c r="G28" s="122">
        <f t="shared" ref="G28:H28" si="19">G29</f>
        <v>0</v>
      </c>
      <c r="H28" s="122">
        <f t="shared" si="19"/>
        <v>0</v>
      </c>
      <c r="I28" s="123">
        <f>SUM(I29:I31)</f>
        <v>0</v>
      </c>
      <c r="J28" s="39"/>
      <c r="K28" s="61" t="str">
        <f t="shared" ref="K28:K29" si="20">IF(D28=I28,"ok","errado")</f>
        <v>ok</v>
      </c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5.75" customHeight="1" x14ac:dyDescent="0.3">
      <c r="A29" s="85"/>
      <c r="B29" s="86"/>
      <c r="C29" s="69"/>
      <c r="D29" s="116">
        <f>D28</f>
        <v>0</v>
      </c>
      <c r="E29" s="71" t="s">
        <v>262</v>
      </c>
      <c r="F29" s="125">
        <f t="shared" ref="F29:G29" si="21">$D$17*F31</f>
        <v>0</v>
      </c>
      <c r="G29" s="125">
        <f t="shared" si="21"/>
        <v>0</v>
      </c>
      <c r="H29" s="125">
        <f>$D$29*H31</f>
        <v>0</v>
      </c>
      <c r="I29" s="124">
        <f>SUM(F29:H29)</f>
        <v>0</v>
      </c>
      <c r="J29" s="85"/>
      <c r="K29" s="61" t="str">
        <f t="shared" si="20"/>
        <v>ok</v>
      </c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5.25" customHeight="1" x14ac:dyDescent="0.3">
      <c r="A30" s="85"/>
      <c r="B30" s="87"/>
      <c r="C30" s="74"/>
      <c r="D30" s="116"/>
      <c r="E30" s="75"/>
      <c r="F30" s="76" t="str">
        <f t="shared" ref="F30:H30" si="22">IF(F31&lt;&gt;0,"x","")</f>
        <v/>
      </c>
      <c r="G30" s="76" t="str">
        <f t="shared" si="22"/>
        <v/>
      </c>
      <c r="H30" s="76" t="str">
        <f t="shared" si="22"/>
        <v/>
      </c>
      <c r="I30" s="77"/>
      <c r="J30" s="85"/>
      <c r="K30" s="61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5.75" customHeight="1" thickBot="1" x14ac:dyDescent="0.35">
      <c r="A31" s="85"/>
      <c r="B31" s="88"/>
      <c r="C31" s="80"/>
      <c r="D31" s="121"/>
      <c r="E31" s="81" t="s">
        <v>264</v>
      </c>
      <c r="F31" s="72">
        <v>0</v>
      </c>
      <c r="G31" s="72">
        <v>0</v>
      </c>
      <c r="H31" s="72">
        <v>0</v>
      </c>
      <c r="I31" s="82"/>
      <c r="J31" s="85"/>
      <c r="K31" s="83">
        <f>SUM(F31:H31)</f>
        <v>0</v>
      </c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5.75" customHeight="1" x14ac:dyDescent="0.3">
      <c r="A32" s="39"/>
      <c r="B32" s="63">
        <v>7</v>
      </c>
      <c r="C32" s="64" t="str">
        <f>VLOOKUP(B32,'Orçamento Sintético-Não Des'!$A:$I,4,0)</f>
        <v>DIVERSOS</v>
      </c>
      <c r="D32" s="120">
        <f>VLOOKUP(B32,'Orçamento Sintético-Não Des'!$A:$I,9,0)</f>
        <v>0</v>
      </c>
      <c r="E32" s="65"/>
      <c r="F32" s="122">
        <f>F33</f>
        <v>0</v>
      </c>
      <c r="G32" s="122">
        <f t="shared" ref="G32:H32" si="23">G33</f>
        <v>0</v>
      </c>
      <c r="H32" s="122">
        <f t="shared" si="23"/>
        <v>0</v>
      </c>
      <c r="I32" s="123">
        <f>SUM(I33:I35)</f>
        <v>0</v>
      </c>
      <c r="J32" s="39"/>
      <c r="K32" s="61" t="str">
        <f t="shared" ref="K32:K33" si="24">IF(D32=I32,"ok","errado")</f>
        <v>ok</v>
      </c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5" ht="15.75" customHeight="1" x14ac:dyDescent="0.3">
      <c r="A33" s="85"/>
      <c r="B33" s="86"/>
      <c r="C33" s="69"/>
      <c r="D33" s="116">
        <f>D32</f>
        <v>0</v>
      </c>
      <c r="E33" s="71" t="s">
        <v>262</v>
      </c>
      <c r="F33" s="125">
        <f t="shared" ref="F33:G33" si="25">$D$17*F35</f>
        <v>0</v>
      </c>
      <c r="G33" s="125">
        <f t="shared" si="25"/>
        <v>0</v>
      </c>
      <c r="H33" s="125">
        <f>$D$33*H35</f>
        <v>0</v>
      </c>
      <c r="I33" s="124">
        <f>SUM(F33:H33)</f>
        <v>0</v>
      </c>
      <c r="J33" s="85"/>
      <c r="K33" s="61" t="str">
        <f t="shared" si="24"/>
        <v>ok</v>
      </c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5.25" customHeight="1" x14ac:dyDescent="0.3">
      <c r="A34" s="85"/>
      <c r="B34" s="87"/>
      <c r="C34" s="74"/>
      <c r="D34" s="116"/>
      <c r="E34" s="75"/>
      <c r="F34" s="76" t="str">
        <f t="shared" ref="F34:H34" si="26">IF(F35&lt;&gt;0,"x","")</f>
        <v/>
      </c>
      <c r="G34" s="76" t="str">
        <f t="shared" si="26"/>
        <v/>
      </c>
      <c r="H34" s="76" t="str">
        <f t="shared" si="26"/>
        <v/>
      </c>
      <c r="I34" s="77"/>
      <c r="J34" s="85"/>
      <c r="K34" s="61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5" ht="15.75" customHeight="1" thickBot="1" x14ac:dyDescent="0.35">
      <c r="A35" s="85"/>
      <c r="B35" s="88"/>
      <c r="C35" s="80"/>
      <c r="D35" s="121"/>
      <c r="E35" s="81" t="s">
        <v>264</v>
      </c>
      <c r="F35" s="72">
        <v>0</v>
      </c>
      <c r="G35" s="72">
        <v>0</v>
      </c>
      <c r="H35" s="72">
        <v>0</v>
      </c>
      <c r="I35" s="82"/>
      <c r="J35" s="85"/>
      <c r="K35" s="83">
        <f>SUM(F35:H35)</f>
        <v>0</v>
      </c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5.75" customHeight="1" x14ac:dyDescent="0.3">
      <c r="A36" s="39"/>
      <c r="B36" s="63">
        <v>8</v>
      </c>
      <c r="C36" s="64" t="str">
        <f>VLOOKUP(B36,'Orçamento Sintético-Não Des'!$A:$I,4,0)</f>
        <v>SERVIÇOS AUXILIARES E ADMINISTRATIVOS</v>
      </c>
      <c r="D36" s="120">
        <f>VLOOKUP(B36,'Orçamento Sintético-Não Des'!$A:$I,9,0)</f>
        <v>0</v>
      </c>
      <c r="E36" s="65"/>
      <c r="F36" s="122">
        <f>F37</f>
        <v>0</v>
      </c>
      <c r="G36" s="122">
        <f t="shared" ref="G36:H36" si="27">G37</f>
        <v>0</v>
      </c>
      <c r="H36" s="122">
        <f t="shared" si="27"/>
        <v>0</v>
      </c>
      <c r="I36" s="123">
        <f>SUM(I37:I39)</f>
        <v>0</v>
      </c>
      <c r="J36" s="39"/>
      <c r="K36" s="61" t="str">
        <f t="shared" ref="K36:K37" si="28">IF(D36=I36,"ok","errado")</f>
        <v>ok</v>
      </c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ht="15.75" customHeight="1" x14ac:dyDescent="0.3">
      <c r="A37" s="85"/>
      <c r="B37" s="86"/>
      <c r="C37" s="69"/>
      <c r="D37" s="116">
        <f>D36</f>
        <v>0</v>
      </c>
      <c r="E37" s="71" t="s">
        <v>262</v>
      </c>
      <c r="F37" s="125">
        <f>$D$37*F39</f>
        <v>0</v>
      </c>
      <c r="G37" s="125">
        <f>$D$37*G39</f>
        <v>0</v>
      </c>
      <c r="H37" s="125">
        <f>$D$37*H39</f>
        <v>0</v>
      </c>
      <c r="I37" s="124">
        <f>SUM(F37:H37)</f>
        <v>0</v>
      </c>
      <c r="J37" s="85"/>
      <c r="K37" s="61" t="str">
        <f t="shared" si="28"/>
        <v>ok</v>
      </c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5.25" customHeight="1" x14ac:dyDescent="0.3">
      <c r="A38" s="85"/>
      <c r="B38" s="87"/>
      <c r="C38" s="74"/>
      <c r="D38" s="116"/>
      <c r="E38" s="75"/>
      <c r="F38" s="76" t="str">
        <f t="shared" ref="F38:H38" si="29">IF(F39&lt;&gt;0,"x","")</f>
        <v/>
      </c>
      <c r="G38" s="76" t="str">
        <f t="shared" si="29"/>
        <v/>
      </c>
      <c r="H38" s="76" t="str">
        <f t="shared" si="29"/>
        <v/>
      </c>
      <c r="I38" s="77"/>
      <c r="J38" s="85"/>
      <c r="K38" s="61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ht="15.75" customHeight="1" thickBot="1" x14ac:dyDescent="0.35">
      <c r="A39" s="85"/>
      <c r="B39" s="88"/>
      <c r="C39" s="80"/>
      <c r="D39" s="81"/>
      <c r="E39" s="81" t="s">
        <v>264</v>
      </c>
      <c r="F39" s="72">
        <v>0</v>
      </c>
      <c r="G39" s="72">
        <v>0</v>
      </c>
      <c r="H39" s="72">
        <v>0</v>
      </c>
      <c r="I39" s="82"/>
      <c r="J39" s="85"/>
      <c r="K39" s="83">
        <f>SUM(F39:H39)</f>
        <v>0</v>
      </c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ht="15.75" customHeight="1" x14ac:dyDescent="0.3">
      <c r="A40" s="39"/>
      <c r="B40" s="63">
        <v>9</v>
      </c>
      <c r="C40" s="64" t="str">
        <f>VLOOKUP(B40,'Orçamento Sintético-Não Des'!$A:$I,4,0)</f>
        <v>LIMPEZA</v>
      </c>
      <c r="D40" s="64">
        <f>VLOOKUP(B40,'Orçamento Sintético-Não Des'!$A:$I,9,0)</f>
        <v>0</v>
      </c>
      <c r="E40" s="65"/>
      <c r="F40" s="122">
        <f>F41</f>
        <v>0</v>
      </c>
      <c r="G40" s="122">
        <f t="shared" ref="G40:H40" si="30">G41</f>
        <v>0</v>
      </c>
      <c r="H40" s="122">
        <f t="shared" si="30"/>
        <v>0</v>
      </c>
      <c r="I40" s="123">
        <f>SUM(I41:I43)</f>
        <v>0</v>
      </c>
      <c r="J40" s="39"/>
      <c r="K40" s="61" t="str">
        <f t="shared" ref="K40:K41" si="31">IF(D40=I40,"ok","errado")</f>
        <v>ok</v>
      </c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5.75" customHeight="1" x14ac:dyDescent="0.3">
      <c r="A41" s="85"/>
      <c r="B41" s="89"/>
      <c r="C41" s="69"/>
      <c r="D41" s="70">
        <f>D40</f>
        <v>0</v>
      </c>
      <c r="E41" s="75" t="s">
        <v>262</v>
      </c>
      <c r="F41" s="125">
        <f t="shared" ref="F41:H41" si="32">$D$41*F43</f>
        <v>0</v>
      </c>
      <c r="G41" s="125">
        <f t="shared" si="32"/>
        <v>0</v>
      </c>
      <c r="H41" s="125">
        <f t="shared" si="32"/>
        <v>0</v>
      </c>
      <c r="I41" s="124">
        <f>SUM(F41:H41)</f>
        <v>0</v>
      </c>
      <c r="J41" s="85"/>
      <c r="K41" s="61" t="str">
        <f t="shared" si="31"/>
        <v>ok</v>
      </c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5.25" customHeight="1" x14ac:dyDescent="0.3">
      <c r="A42" s="85"/>
      <c r="B42" s="90"/>
      <c r="C42" s="74"/>
      <c r="D42" s="75"/>
      <c r="E42" s="75"/>
      <c r="F42" s="76" t="str">
        <f t="shared" ref="F42:H42" si="33">IF(F43&lt;&gt;0,"x","")</f>
        <v/>
      </c>
      <c r="G42" s="76" t="str">
        <f t="shared" si="33"/>
        <v/>
      </c>
      <c r="H42" s="76" t="str">
        <f t="shared" si="33"/>
        <v/>
      </c>
      <c r="I42" s="62"/>
      <c r="J42" s="85"/>
      <c r="K42" s="61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ht="15.75" customHeight="1" thickBot="1" x14ac:dyDescent="0.35">
      <c r="A43" s="85"/>
      <c r="B43" s="91"/>
      <c r="C43" s="92"/>
      <c r="D43" s="93"/>
      <c r="E43" s="81" t="s">
        <v>264</v>
      </c>
      <c r="F43" s="94">
        <v>0</v>
      </c>
      <c r="G43" s="94">
        <v>0</v>
      </c>
      <c r="H43" s="94">
        <v>0</v>
      </c>
      <c r="I43" s="82"/>
      <c r="J43" s="85"/>
      <c r="K43" s="83">
        <f>SUM(F43:H43)</f>
        <v>0</v>
      </c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15.75" customHeight="1" x14ac:dyDescent="0.3">
      <c r="A44" s="85"/>
      <c r="B44" s="84"/>
      <c r="C44" s="95"/>
      <c r="D44" s="64"/>
      <c r="E44" s="65"/>
      <c r="F44" s="66"/>
      <c r="G44" s="66"/>
      <c r="H44" s="66"/>
      <c r="I44" s="67"/>
      <c r="J44" s="85"/>
      <c r="K44" s="57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15.75" customHeight="1" x14ac:dyDescent="0.3">
      <c r="A45" s="85"/>
      <c r="B45" s="96"/>
      <c r="C45" s="97" t="s">
        <v>265</v>
      </c>
      <c r="D45" s="98"/>
      <c r="E45" s="61"/>
      <c r="F45" s="116">
        <f>F8+F12+F16+F20+F24+F28+F32+F36+F40</f>
        <v>0</v>
      </c>
      <c r="G45" s="116">
        <f t="shared" ref="G45:I45" si="34">G8+G12+G16+G20+G24+G28+G32+G36+G40</f>
        <v>0</v>
      </c>
      <c r="H45" s="116">
        <f t="shared" si="34"/>
        <v>0</v>
      </c>
      <c r="I45" s="117">
        <f t="shared" si="34"/>
        <v>0</v>
      </c>
      <c r="J45" s="85"/>
      <c r="K45" s="99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15.75" customHeight="1" x14ac:dyDescent="0.3">
      <c r="A46" s="85"/>
      <c r="B46" s="96"/>
      <c r="C46" s="97" t="s">
        <v>266</v>
      </c>
      <c r="D46" s="98"/>
      <c r="E46" s="61"/>
      <c r="F46" s="100" t="e">
        <f t="shared" ref="F46:H46" si="35">F45/$I$45</f>
        <v>#DIV/0!</v>
      </c>
      <c r="G46" s="100" t="e">
        <f t="shared" si="35"/>
        <v>#DIV/0!</v>
      </c>
      <c r="H46" s="100" t="e">
        <f t="shared" si="35"/>
        <v>#DIV/0!</v>
      </c>
      <c r="I46" s="101" t="e">
        <f t="shared" ref="I46" si="36">SUM(F46:H46)</f>
        <v>#DIV/0!</v>
      </c>
      <c r="J46" s="85"/>
      <c r="K46" s="57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15.75" customHeight="1" x14ac:dyDescent="0.3">
      <c r="A47" s="85"/>
      <c r="B47" s="96"/>
      <c r="C47" s="97" t="s">
        <v>267</v>
      </c>
      <c r="D47" s="102"/>
      <c r="E47" s="61"/>
      <c r="F47" s="116">
        <f t="shared" ref="F47:F48" si="37">F45</f>
        <v>0</v>
      </c>
      <c r="G47" s="118">
        <f t="shared" ref="G47:H48" si="38">F47+G45</f>
        <v>0</v>
      </c>
      <c r="H47" s="118">
        <f t="shared" si="38"/>
        <v>0</v>
      </c>
      <c r="I47" s="119"/>
      <c r="J47" s="85"/>
      <c r="K47" s="57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15.75" customHeight="1" x14ac:dyDescent="0.3">
      <c r="A48" s="85"/>
      <c r="B48" s="103"/>
      <c r="C48" s="104" t="s">
        <v>268</v>
      </c>
      <c r="D48" s="105"/>
      <c r="E48" s="106"/>
      <c r="F48" s="107" t="e">
        <f t="shared" si="37"/>
        <v>#DIV/0!</v>
      </c>
      <c r="G48" s="108" t="e">
        <f t="shared" si="38"/>
        <v>#DIV/0!</v>
      </c>
      <c r="H48" s="108" t="e">
        <f t="shared" si="38"/>
        <v>#DIV/0!</v>
      </c>
      <c r="I48" s="109"/>
      <c r="J48" s="85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ht="15.75" customHeight="1" x14ac:dyDescent="0.3">
      <c r="A49" s="85"/>
      <c r="B49" s="58"/>
      <c r="C49" s="58"/>
      <c r="D49" s="110"/>
      <c r="E49" s="110"/>
      <c r="F49" s="58"/>
      <c r="G49" s="58"/>
      <c r="H49" s="58"/>
      <c r="I49" s="58"/>
      <c r="J49" s="85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ht="15.75" customHeight="1" x14ac:dyDescent="0.3">
      <c r="A50" s="85"/>
      <c r="B50" s="58"/>
      <c r="C50" s="58"/>
      <c r="D50" s="110"/>
      <c r="E50" s="110"/>
      <c r="F50" s="58"/>
      <c r="G50" s="58"/>
      <c r="H50" s="58"/>
      <c r="I50" s="58"/>
      <c r="J50" s="85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ht="15.75" customHeight="1" x14ac:dyDescent="0.3">
      <c r="A51" s="85"/>
      <c r="B51" s="58"/>
      <c r="C51" s="58"/>
      <c r="D51" s="58"/>
      <c r="E51" s="58"/>
      <c r="F51" s="58"/>
      <c r="G51" s="58"/>
      <c r="H51" s="58"/>
      <c r="I51" s="58"/>
      <c r="J51" s="85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ht="15.75" customHeight="1" x14ac:dyDescent="0.3">
      <c r="A52" s="85"/>
      <c r="B52" s="58"/>
      <c r="C52" s="58"/>
      <c r="D52" s="58"/>
      <c r="E52" s="58"/>
      <c r="F52" s="58"/>
      <c r="G52" s="58"/>
      <c r="H52" s="58"/>
      <c r="I52" s="58"/>
      <c r="J52" s="85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</row>
    <row r="53" spans="1:25" ht="15.75" customHeight="1" x14ac:dyDescent="0.3">
      <c r="A53" s="85"/>
      <c r="B53" s="58"/>
      <c r="C53" s="111"/>
      <c r="D53" s="112"/>
      <c r="E53" s="112"/>
      <c r="F53" s="112"/>
      <c r="G53" s="112"/>
      <c r="H53" s="112"/>
      <c r="I53" s="8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</row>
    <row r="54" spans="1:25" ht="15.75" customHeight="1" x14ac:dyDescent="0.3">
      <c r="A54" s="85"/>
      <c r="B54" s="58"/>
      <c r="C54" s="113"/>
      <c r="D54" s="41"/>
      <c r="E54" s="41"/>
      <c r="F54" s="41"/>
      <c r="G54" s="41"/>
      <c r="H54" s="41"/>
      <c r="I54" s="8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</row>
    <row r="55" spans="1:25" ht="9.9499999999999993" customHeight="1" x14ac:dyDescent="0.3">
      <c r="A55" s="85"/>
      <c r="B55" s="58"/>
      <c r="C55" s="34"/>
      <c r="D55" s="114"/>
      <c r="E55" s="114"/>
      <c r="F55" s="114"/>
      <c r="G55" s="114"/>
      <c r="H55" s="114"/>
      <c r="I55" s="85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</row>
    <row r="56" spans="1:25" ht="9.9499999999999993" customHeight="1" x14ac:dyDescent="0.3">
      <c r="A56" s="85"/>
      <c r="B56" s="58"/>
      <c r="C56" s="34"/>
      <c r="D56" s="114"/>
      <c r="E56" s="114"/>
      <c r="F56" s="114"/>
      <c r="G56" s="114"/>
      <c r="H56" s="114"/>
      <c r="I56" s="85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</row>
    <row r="57" spans="1:25" ht="15.75" customHeight="1" x14ac:dyDescent="0.3">
      <c r="A57" s="85"/>
      <c r="B57" s="58"/>
      <c r="C57" s="58"/>
      <c r="D57" s="110"/>
      <c r="E57" s="110"/>
      <c r="F57" s="58"/>
      <c r="G57" s="58"/>
      <c r="H57" s="58"/>
      <c r="I57" s="58"/>
      <c r="J57" s="85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15.75" customHeight="1" x14ac:dyDescent="0.3">
      <c r="A58" s="85"/>
      <c r="B58" s="58"/>
      <c r="C58" s="58"/>
      <c r="D58" s="110"/>
      <c r="E58" s="110"/>
      <c r="F58" s="58"/>
      <c r="G58" s="58"/>
      <c r="H58" s="58"/>
      <c r="I58" s="58"/>
      <c r="J58" s="85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</row>
    <row r="59" spans="1:25" ht="15.75" customHeight="1" x14ac:dyDescent="0.3">
      <c r="A59" s="85"/>
      <c r="B59" s="58"/>
      <c r="C59" s="58"/>
      <c r="D59" s="110"/>
      <c r="E59" s="110"/>
      <c r="F59" s="58"/>
      <c r="G59" s="58"/>
      <c r="H59" s="58"/>
      <c r="I59" s="58"/>
      <c r="J59" s="8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</row>
    <row r="60" spans="1:25" ht="15.75" customHeight="1" x14ac:dyDescent="0.3">
      <c r="A60" s="85"/>
      <c r="B60" s="58"/>
      <c r="C60" s="58"/>
      <c r="D60" s="110"/>
      <c r="E60" s="110"/>
      <c r="F60" s="58"/>
      <c r="G60" s="58"/>
      <c r="H60" s="58"/>
      <c r="I60" s="58"/>
      <c r="J60" s="8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</row>
    <row r="61" spans="1:25" ht="15.75" customHeight="1" x14ac:dyDescent="0.3">
      <c r="A61" s="85"/>
      <c r="B61" s="58"/>
      <c r="C61" s="58"/>
      <c r="D61" s="110"/>
      <c r="E61" s="110"/>
      <c r="F61" s="58"/>
      <c r="G61" s="58"/>
      <c r="H61" s="58"/>
      <c r="I61" s="58"/>
      <c r="J61" s="85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</row>
    <row r="62" spans="1:25" ht="15.75" customHeight="1" x14ac:dyDescent="0.3">
      <c r="A62" s="85"/>
      <c r="B62" s="58"/>
      <c r="C62" s="58"/>
      <c r="D62" s="110"/>
      <c r="E62" s="110"/>
      <c r="F62" s="58"/>
      <c r="G62" s="58"/>
      <c r="H62" s="58"/>
      <c r="I62" s="58"/>
      <c r="J62" s="85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</row>
    <row r="63" spans="1:25" ht="15.75" customHeight="1" x14ac:dyDescent="0.3">
      <c r="A63" s="85"/>
      <c r="B63" s="58"/>
      <c r="C63" s="58"/>
      <c r="D63" s="110"/>
      <c r="E63" s="110"/>
      <c r="F63" s="58"/>
      <c r="G63" s="58"/>
      <c r="H63" s="58"/>
      <c r="I63" s="58"/>
      <c r="J63" s="85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</row>
    <row r="64" spans="1:25" ht="15.75" customHeight="1" x14ac:dyDescent="0.3">
      <c r="A64" s="85"/>
      <c r="B64" s="58"/>
      <c r="C64" s="58"/>
      <c r="D64" s="110"/>
      <c r="E64" s="110"/>
      <c r="F64" s="58"/>
      <c r="G64" s="58"/>
      <c r="H64" s="58"/>
      <c r="I64" s="58"/>
      <c r="J64" s="85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</row>
    <row r="65" spans="1:25" ht="15.75" customHeight="1" x14ac:dyDescent="0.3">
      <c r="A65" s="85"/>
      <c r="B65" s="58"/>
      <c r="C65" s="58"/>
      <c r="D65" s="110"/>
      <c r="E65" s="110"/>
      <c r="F65" s="58"/>
      <c r="G65" s="58"/>
      <c r="H65" s="58"/>
      <c r="I65" s="58"/>
      <c r="J65" s="85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</row>
    <row r="66" spans="1:25" ht="15.75" customHeight="1" x14ac:dyDescent="0.3">
      <c r="A66" s="85"/>
      <c r="B66" s="58"/>
      <c r="C66" s="58"/>
      <c r="D66" s="110"/>
      <c r="E66" s="110"/>
      <c r="F66" s="58"/>
      <c r="G66" s="58"/>
      <c r="H66" s="58"/>
      <c r="I66" s="58"/>
      <c r="J66" s="85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</row>
    <row r="67" spans="1:25" ht="15.75" customHeight="1" x14ac:dyDescent="0.3">
      <c r="A67" s="85"/>
      <c r="B67" s="58"/>
      <c r="C67" s="58"/>
      <c r="D67" s="110"/>
      <c r="E67" s="110"/>
      <c r="F67" s="58"/>
      <c r="G67" s="58"/>
      <c r="H67" s="58"/>
      <c r="I67" s="58"/>
      <c r="J67" s="85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</row>
    <row r="68" spans="1:25" ht="15.75" customHeight="1" x14ac:dyDescent="0.3">
      <c r="A68" s="85"/>
      <c r="B68" s="58"/>
      <c r="C68" s="58"/>
      <c r="D68" s="110"/>
      <c r="E68" s="110"/>
      <c r="F68" s="58"/>
      <c r="G68" s="58"/>
      <c r="H68" s="58"/>
      <c r="I68" s="58"/>
      <c r="J68" s="85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5.75" customHeight="1" x14ac:dyDescent="0.3">
      <c r="A69" s="115"/>
      <c r="B69" s="58"/>
      <c r="C69" s="58"/>
      <c r="D69" s="110"/>
      <c r="E69" s="110"/>
      <c r="F69" s="58"/>
      <c r="G69" s="58"/>
      <c r="H69" s="58"/>
      <c r="I69" s="58"/>
      <c r="J69" s="115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</row>
    <row r="70" spans="1:25" ht="15.75" customHeight="1" x14ac:dyDescent="0.3">
      <c r="A70" s="115"/>
      <c r="B70" s="58"/>
      <c r="C70" s="58"/>
      <c r="D70" s="110"/>
      <c r="E70" s="110"/>
      <c r="F70" s="58"/>
      <c r="G70" s="58"/>
      <c r="H70" s="58"/>
      <c r="I70" s="58"/>
      <c r="J70" s="115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</row>
    <row r="71" spans="1:25" ht="15.75" customHeight="1" x14ac:dyDescent="0.3">
      <c r="A71" s="115"/>
      <c r="B71" s="58"/>
      <c r="C71" s="58"/>
      <c r="D71" s="110"/>
      <c r="E71" s="110"/>
      <c r="F71" s="58"/>
      <c r="G71" s="58"/>
      <c r="H71" s="58"/>
      <c r="I71" s="58"/>
      <c r="J71" s="115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</row>
    <row r="72" spans="1:25" ht="15.75" customHeight="1" x14ac:dyDescent="0.3">
      <c r="A72" s="115"/>
      <c r="B72" s="58"/>
      <c r="C72" s="58"/>
      <c r="D72" s="110"/>
      <c r="E72" s="110"/>
      <c r="F72" s="58"/>
      <c r="G72" s="58"/>
      <c r="H72" s="58"/>
      <c r="I72" s="58"/>
      <c r="J72" s="115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</row>
    <row r="73" spans="1:25" ht="15.75" customHeight="1" x14ac:dyDescent="0.3">
      <c r="A73" s="115"/>
      <c r="B73" s="58"/>
      <c r="C73" s="58"/>
      <c r="D73" s="110"/>
      <c r="E73" s="110"/>
      <c r="F73" s="58"/>
      <c r="G73" s="58"/>
      <c r="H73" s="58"/>
      <c r="I73" s="58"/>
      <c r="J73" s="115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5" ht="15.75" customHeight="1" x14ac:dyDescent="0.3">
      <c r="A74" s="85"/>
      <c r="B74" s="58"/>
      <c r="C74" s="58"/>
      <c r="D74" s="110"/>
      <c r="E74" s="110"/>
      <c r="F74" s="58"/>
      <c r="G74" s="58"/>
      <c r="H74" s="58"/>
      <c r="I74" s="58"/>
      <c r="J74" s="85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ht="15.75" customHeight="1" x14ac:dyDescent="0.3">
      <c r="A75" s="85"/>
      <c r="B75" s="58"/>
      <c r="C75" s="58"/>
      <c r="D75" s="110"/>
      <c r="E75" s="110"/>
      <c r="F75" s="58"/>
      <c r="G75" s="58"/>
      <c r="H75" s="58"/>
      <c r="I75" s="58"/>
      <c r="J75" s="85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5" ht="15.75" customHeight="1" x14ac:dyDescent="0.3">
      <c r="A76" s="85"/>
      <c r="B76" s="58"/>
      <c r="C76" s="58"/>
      <c r="D76" s="110"/>
      <c r="E76" s="110"/>
      <c r="F76" s="58"/>
      <c r="G76" s="58"/>
      <c r="H76" s="58"/>
      <c r="I76" s="58"/>
      <c r="J76" s="85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5" ht="15.75" customHeight="1" x14ac:dyDescent="0.3">
      <c r="A77" s="85"/>
      <c r="B77" s="58"/>
      <c r="C77" s="58"/>
      <c r="D77" s="110"/>
      <c r="E77" s="110"/>
      <c r="F77" s="58"/>
      <c r="G77" s="58"/>
      <c r="H77" s="58"/>
      <c r="I77" s="58"/>
      <c r="J77" s="85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5" ht="15.75" customHeight="1" x14ac:dyDescent="0.3">
      <c r="A78" s="85"/>
      <c r="B78" s="58"/>
      <c r="C78" s="58"/>
      <c r="D78" s="110"/>
      <c r="E78" s="110"/>
      <c r="F78" s="58"/>
      <c r="G78" s="58"/>
      <c r="H78" s="58"/>
      <c r="I78" s="58"/>
      <c r="J78" s="85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ht="15.75" customHeight="1" x14ac:dyDescent="0.3">
      <c r="A79" s="85"/>
      <c r="B79" s="58"/>
      <c r="C79" s="58"/>
      <c r="D79" s="110"/>
      <c r="E79" s="110"/>
      <c r="F79" s="58"/>
      <c r="G79" s="58"/>
      <c r="H79" s="58"/>
      <c r="I79" s="58"/>
      <c r="J79" s="85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</row>
    <row r="80" spans="1:25" ht="15.75" customHeight="1" x14ac:dyDescent="0.3">
      <c r="A80" s="85"/>
      <c r="B80" s="58"/>
      <c r="C80" s="58"/>
      <c r="D80" s="110"/>
      <c r="E80" s="110"/>
      <c r="F80" s="58"/>
      <c r="G80" s="58"/>
      <c r="H80" s="58"/>
      <c r="I80" s="58"/>
      <c r="J80" s="85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5.75" customHeight="1" x14ac:dyDescent="0.3">
      <c r="A81" s="85"/>
      <c r="B81" s="58"/>
      <c r="C81" s="58"/>
      <c r="D81" s="110"/>
      <c r="E81" s="110"/>
      <c r="F81" s="58"/>
      <c r="G81" s="58"/>
      <c r="H81" s="58"/>
      <c r="I81" s="58"/>
      <c r="J81" s="85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</row>
    <row r="82" spans="1:25" ht="15.75" customHeight="1" x14ac:dyDescent="0.3">
      <c r="A82" s="85"/>
      <c r="B82" s="58"/>
      <c r="C82" s="58"/>
      <c r="D82" s="110"/>
      <c r="E82" s="110"/>
      <c r="F82" s="58"/>
      <c r="G82" s="58"/>
      <c r="H82" s="58"/>
      <c r="I82" s="58"/>
      <c r="J82" s="85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5.75" customHeight="1" x14ac:dyDescent="0.3">
      <c r="A83" s="85"/>
      <c r="B83" s="58"/>
      <c r="C83" s="58"/>
      <c r="D83" s="110"/>
      <c r="E83" s="110"/>
      <c r="F83" s="58"/>
      <c r="G83" s="58"/>
      <c r="H83" s="58"/>
      <c r="I83" s="58"/>
      <c r="J83" s="85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ht="15.75" customHeight="1" x14ac:dyDescent="0.3">
      <c r="A84" s="85"/>
      <c r="B84" s="58"/>
      <c r="C84" s="58"/>
      <c r="D84" s="110"/>
      <c r="E84" s="110"/>
      <c r="F84" s="58"/>
      <c r="G84" s="58"/>
      <c r="H84" s="58"/>
      <c r="I84" s="58"/>
      <c r="J84" s="85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</row>
    <row r="85" spans="1:25" ht="15.75" customHeight="1" x14ac:dyDescent="0.3">
      <c r="A85" s="85"/>
      <c r="B85" s="58"/>
      <c r="C85" s="58"/>
      <c r="D85" s="110"/>
      <c r="E85" s="110"/>
      <c r="F85" s="58"/>
      <c r="G85" s="58"/>
      <c r="H85" s="58"/>
      <c r="I85" s="58"/>
      <c r="J85" s="85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</row>
    <row r="86" spans="1:25" ht="15.75" customHeight="1" x14ac:dyDescent="0.3">
      <c r="A86" s="85"/>
      <c r="B86" s="58"/>
      <c r="C86" s="58"/>
      <c r="D86" s="110"/>
      <c r="E86" s="110"/>
      <c r="F86" s="58"/>
      <c r="G86" s="58"/>
      <c r="H86" s="58"/>
      <c r="I86" s="58"/>
      <c r="J86" s="85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5.75" customHeight="1" x14ac:dyDescent="0.3">
      <c r="A87" s="85"/>
      <c r="B87" s="58"/>
      <c r="C87" s="58"/>
      <c r="D87" s="110"/>
      <c r="E87" s="110"/>
      <c r="F87" s="58"/>
      <c r="G87" s="58"/>
      <c r="H87" s="58"/>
      <c r="I87" s="58"/>
      <c r="J87" s="85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15.75" customHeight="1" x14ac:dyDescent="0.3">
      <c r="A88" s="85"/>
      <c r="B88" s="58"/>
      <c r="C88" s="58"/>
      <c r="D88" s="110"/>
      <c r="E88" s="110"/>
      <c r="F88" s="58"/>
      <c r="G88" s="58"/>
      <c r="H88" s="58"/>
      <c r="I88" s="58"/>
      <c r="J88" s="85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</row>
    <row r="89" spans="1:25" ht="15.75" customHeight="1" x14ac:dyDescent="0.3">
      <c r="A89" s="85"/>
      <c r="B89" s="58"/>
      <c r="C89" s="58"/>
      <c r="D89" s="110"/>
      <c r="E89" s="110"/>
      <c r="F89" s="58"/>
      <c r="G89" s="58"/>
      <c r="H89" s="58"/>
      <c r="I89" s="58"/>
      <c r="J89" s="85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 spans="1:25" ht="15.75" customHeight="1" x14ac:dyDescent="0.3">
      <c r="A90" s="85"/>
      <c r="B90" s="58"/>
      <c r="C90" s="58"/>
      <c r="D90" s="110"/>
      <c r="E90" s="110"/>
      <c r="F90" s="58"/>
      <c r="G90" s="58"/>
      <c r="H90" s="58"/>
      <c r="I90" s="58"/>
      <c r="J90" s="85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</row>
    <row r="91" spans="1:25" ht="15.75" customHeight="1" x14ac:dyDescent="0.3">
      <c r="A91" s="85"/>
      <c r="B91" s="58"/>
      <c r="C91" s="58"/>
      <c r="D91" s="110"/>
      <c r="E91" s="110"/>
      <c r="F91" s="58"/>
      <c r="G91" s="58"/>
      <c r="H91" s="58"/>
      <c r="I91" s="58"/>
      <c r="J91" s="85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</row>
    <row r="92" spans="1:25" ht="15.75" customHeight="1" x14ac:dyDescent="0.3">
      <c r="A92" s="85"/>
      <c r="B92" s="58"/>
      <c r="C92" s="58"/>
      <c r="D92" s="110"/>
      <c r="E92" s="110"/>
      <c r="F92" s="58"/>
      <c r="G92" s="58"/>
      <c r="H92" s="58"/>
      <c r="I92" s="58"/>
      <c r="J92" s="85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5.75" customHeight="1" x14ac:dyDescent="0.3">
      <c r="A93" s="85"/>
      <c r="B93" s="58"/>
      <c r="C93" s="58"/>
      <c r="D93" s="110"/>
      <c r="E93" s="110"/>
      <c r="F93" s="58"/>
      <c r="G93" s="58"/>
      <c r="H93" s="58"/>
      <c r="I93" s="58"/>
      <c r="J93" s="85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5.75" customHeight="1" x14ac:dyDescent="0.3">
      <c r="A94" s="85"/>
      <c r="B94" s="58"/>
      <c r="C94" s="58"/>
      <c r="D94" s="110"/>
      <c r="E94" s="110"/>
      <c r="F94" s="58"/>
      <c r="G94" s="58"/>
      <c r="H94" s="58"/>
      <c r="I94" s="58"/>
      <c r="J94" s="85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5.75" customHeight="1" x14ac:dyDescent="0.3">
      <c r="A95" s="85"/>
      <c r="B95" s="58"/>
      <c r="C95" s="58"/>
      <c r="D95" s="110"/>
      <c r="E95" s="110"/>
      <c r="F95" s="58"/>
      <c r="G95" s="58"/>
      <c r="H95" s="58"/>
      <c r="I95" s="58"/>
      <c r="J95" s="85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5.75" customHeight="1" x14ac:dyDescent="0.3">
      <c r="A96" s="85"/>
      <c r="B96" s="58"/>
      <c r="C96" s="58"/>
      <c r="D96" s="110"/>
      <c r="E96" s="110"/>
      <c r="F96" s="58"/>
      <c r="G96" s="58"/>
      <c r="H96" s="58"/>
      <c r="I96" s="58"/>
      <c r="J96" s="85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5.75" customHeight="1" x14ac:dyDescent="0.3">
      <c r="A97" s="85"/>
      <c r="B97" s="58"/>
      <c r="C97" s="58"/>
      <c r="D97" s="110"/>
      <c r="E97" s="110"/>
      <c r="F97" s="58"/>
      <c r="G97" s="58"/>
      <c r="H97" s="58"/>
      <c r="I97" s="58"/>
      <c r="J97" s="85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5.75" customHeight="1" x14ac:dyDescent="0.3">
      <c r="A98" s="85"/>
      <c r="B98" s="58"/>
      <c r="C98" s="58"/>
      <c r="D98" s="110"/>
      <c r="E98" s="110"/>
      <c r="F98" s="58"/>
      <c r="G98" s="58"/>
      <c r="H98" s="58"/>
      <c r="I98" s="58"/>
      <c r="J98" s="85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5.75" customHeight="1" x14ac:dyDescent="0.3">
      <c r="A99" s="85"/>
      <c r="B99" s="58"/>
      <c r="C99" s="58"/>
      <c r="D99" s="110"/>
      <c r="E99" s="110"/>
      <c r="F99" s="58"/>
      <c r="G99" s="58"/>
      <c r="H99" s="58"/>
      <c r="I99" s="58"/>
      <c r="J99" s="85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5.75" customHeight="1" x14ac:dyDescent="0.3">
      <c r="A100" s="85"/>
      <c r="B100" s="58"/>
      <c r="C100" s="58"/>
      <c r="D100" s="110"/>
      <c r="E100" s="110"/>
      <c r="F100" s="58"/>
      <c r="G100" s="58"/>
      <c r="H100" s="58"/>
      <c r="I100" s="58"/>
      <c r="J100" s="85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5.75" customHeight="1" x14ac:dyDescent="0.3">
      <c r="A101" s="85"/>
      <c r="B101" s="58"/>
      <c r="C101" s="58"/>
      <c r="D101" s="110"/>
      <c r="E101" s="110"/>
      <c r="F101" s="58"/>
      <c r="G101" s="58"/>
      <c r="H101" s="58"/>
      <c r="I101" s="58"/>
      <c r="J101" s="85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5.75" customHeight="1" x14ac:dyDescent="0.3">
      <c r="A102" s="85"/>
      <c r="B102" s="58"/>
      <c r="C102" s="58"/>
      <c r="D102" s="110"/>
      <c r="E102" s="110"/>
      <c r="F102" s="58"/>
      <c r="G102" s="58"/>
      <c r="H102" s="58"/>
      <c r="I102" s="58"/>
      <c r="J102" s="85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5.75" customHeight="1" x14ac:dyDescent="0.3">
      <c r="A103" s="85"/>
      <c r="B103" s="58"/>
      <c r="C103" s="58"/>
      <c r="D103" s="110"/>
      <c r="E103" s="110"/>
      <c r="F103" s="58"/>
      <c r="G103" s="58"/>
      <c r="H103" s="58"/>
      <c r="I103" s="58"/>
      <c r="J103" s="85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5.75" customHeight="1" x14ac:dyDescent="0.3">
      <c r="A104" s="85"/>
      <c r="B104" s="58"/>
      <c r="C104" s="58"/>
      <c r="D104" s="110"/>
      <c r="E104" s="110"/>
      <c r="F104" s="58"/>
      <c r="G104" s="58"/>
      <c r="H104" s="58"/>
      <c r="I104" s="58"/>
      <c r="J104" s="85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5.75" customHeight="1" x14ac:dyDescent="0.3">
      <c r="A105" s="85"/>
      <c r="B105" s="58"/>
      <c r="C105" s="58"/>
      <c r="D105" s="110"/>
      <c r="E105" s="110"/>
      <c r="F105" s="58"/>
      <c r="G105" s="58"/>
      <c r="H105" s="58"/>
      <c r="I105" s="58"/>
      <c r="J105" s="85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5.75" customHeight="1" x14ac:dyDescent="0.3">
      <c r="A106" s="85"/>
      <c r="B106" s="58"/>
      <c r="C106" s="58"/>
      <c r="D106" s="110"/>
      <c r="E106" s="110"/>
      <c r="F106" s="58"/>
      <c r="G106" s="58"/>
      <c r="H106" s="58"/>
      <c r="I106" s="58"/>
      <c r="J106" s="85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5.75" customHeight="1" x14ac:dyDescent="0.3">
      <c r="A107" s="85"/>
      <c r="B107" s="58"/>
      <c r="C107" s="58"/>
      <c r="D107" s="110"/>
      <c r="E107" s="110"/>
      <c r="F107" s="58"/>
      <c r="G107" s="58"/>
      <c r="H107" s="58"/>
      <c r="I107" s="58"/>
      <c r="J107" s="85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5.75" customHeight="1" x14ac:dyDescent="0.3">
      <c r="A108" s="85"/>
      <c r="B108" s="58"/>
      <c r="C108" s="58"/>
      <c r="D108" s="110"/>
      <c r="E108" s="110"/>
      <c r="F108" s="58"/>
      <c r="G108" s="58"/>
      <c r="H108" s="58"/>
      <c r="I108" s="58"/>
      <c r="J108" s="85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5.75" customHeight="1" x14ac:dyDescent="0.3">
      <c r="A109" s="85"/>
      <c r="B109" s="58"/>
      <c r="C109" s="58"/>
      <c r="D109" s="110"/>
      <c r="E109" s="110"/>
      <c r="F109" s="58"/>
      <c r="G109" s="58"/>
      <c r="H109" s="58"/>
      <c r="I109" s="58"/>
      <c r="J109" s="85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5.75" customHeight="1" x14ac:dyDescent="0.3">
      <c r="A110" s="85"/>
      <c r="B110" s="58"/>
      <c r="C110" s="58"/>
      <c r="D110" s="110"/>
      <c r="E110" s="110"/>
      <c r="F110" s="58"/>
      <c r="G110" s="58"/>
      <c r="H110" s="58"/>
      <c r="I110" s="58"/>
      <c r="J110" s="85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5.75" customHeight="1" x14ac:dyDescent="0.3">
      <c r="A111" s="85"/>
      <c r="B111" s="58"/>
      <c r="C111" s="58"/>
      <c r="D111" s="110"/>
      <c r="E111" s="110"/>
      <c r="F111" s="58"/>
      <c r="G111" s="58"/>
      <c r="H111" s="58"/>
      <c r="I111" s="58"/>
      <c r="J111" s="85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5.75" customHeight="1" x14ac:dyDescent="0.3">
      <c r="A112" s="85"/>
      <c r="B112" s="58"/>
      <c r="C112" s="58"/>
      <c r="D112" s="110"/>
      <c r="E112" s="110"/>
      <c r="F112" s="58"/>
      <c r="G112" s="58"/>
      <c r="H112" s="58"/>
      <c r="I112" s="58"/>
      <c r="J112" s="85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5.75" customHeight="1" x14ac:dyDescent="0.3">
      <c r="A113" s="85"/>
      <c r="B113" s="58"/>
      <c r="C113" s="58"/>
      <c r="D113" s="110"/>
      <c r="E113" s="110"/>
      <c r="F113" s="58"/>
      <c r="G113" s="58"/>
      <c r="H113" s="58"/>
      <c r="I113" s="58"/>
      <c r="J113" s="85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5.75" customHeight="1" x14ac:dyDescent="0.3">
      <c r="A114" s="85"/>
      <c r="B114" s="58"/>
      <c r="C114" s="58"/>
      <c r="D114" s="110"/>
      <c r="E114" s="110"/>
      <c r="F114" s="58"/>
      <c r="G114" s="58"/>
      <c r="H114" s="58"/>
      <c r="I114" s="58"/>
      <c r="J114" s="85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5.75" customHeight="1" x14ac:dyDescent="0.3">
      <c r="A115" s="85"/>
      <c r="B115" s="58"/>
      <c r="C115" s="58"/>
      <c r="D115" s="110"/>
      <c r="E115" s="110"/>
      <c r="F115" s="58"/>
      <c r="G115" s="58"/>
      <c r="H115" s="58"/>
      <c r="I115" s="58"/>
      <c r="J115" s="85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5.75" customHeight="1" x14ac:dyDescent="0.3">
      <c r="A116" s="85"/>
      <c r="B116" s="58"/>
      <c r="C116" s="58"/>
      <c r="D116" s="110"/>
      <c r="E116" s="110"/>
      <c r="F116" s="58"/>
      <c r="G116" s="58"/>
      <c r="H116" s="58"/>
      <c r="I116" s="58"/>
      <c r="J116" s="85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5.75" customHeight="1" x14ac:dyDescent="0.3">
      <c r="A117" s="85"/>
      <c r="B117" s="58"/>
      <c r="C117" s="58"/>
      <c r="D117" s="110"/>
      <c r="E117" s="110"/>
      <c r="F117" s="58"/>
      <c r="G117" s="58"/>
      <c r="H117" s="58"/>
      <c r="I117" s="58"/>
      <c r="J117" s="85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5.75" customHeight="1" x14ac:dyDescent="0.3">
      <c r="A118" s="85"/>
      <c r="B118" s="58"/>
      <c r="C118" s="58"/>
      <c r="D118" s="110"/>
      <c r="E118" s="110"/>
      <c r="F118" s="58"/>
      <c r="G118" s="58"/>
      <c r="H118" s="58"/>
      <c r="I118" s="58"/>
      <c r="J118" s="85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5.75" customHeight="1" x14ac:dyDescent="0.3">
      <c r="A119" s="85"/>
      <c r="B119" s="58"/>
      <c r="C119" s="58"/>
      <c r="D119" s="110"/>
      <c r="E119" s="110"/>
      <c r="F119" s="58"/>
      <c r="G119" s="58"/>
      <c r="H119" s="58"/>
      <c r="I119" s="58"/>
      <c r="J119" s="85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5.75" customHeight="1" x14ac:dyDescent="0.3">
      <c r="A120" s="85"/>
      <c r="B120" s="58"/>
      <c r="C120" s="58"/>
      <c r="D120" s="110"/>
      <c r="E120" s="110"/>
      <c r="F120" s="58"/>
      <c r="G120" s="58"/>
      <c r="H120" s="58"/>
      <c r="I120" s="58"/>
      <c r="J120" s="85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5.75" customHeight="1" x14ac:dyDescent="0.3">
      <c r="A121" s="85"/>
      <c r="B121" s="58"/>
      <c r="C121" s="58"/>
      <c r="D121" s="110"/>
      <c r="E121" s="110"/>
      <c r="F121" s="58"/>
      <c r="G121" s="58"/>
      <c r="H121" s="58"/>
      <c r="I121" s="58"/>
      <c r="J121" s="85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5.75" customHeight="1" x14ac:dyDescent="0.3">
      <c r="A122" s="85"/>
      <c r="B122" s="58"/>
      <c r="C122" s="58"/>
      <c r="D122" s="110"/>
      <c r="E122" s="110"/>
      <c r="F122" s="58"/>
      <c r="G122" s="58"/>
      <c r="H122" s="58"/>
      <c r="I122" s="58"/>
      <c r="J122" s="85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5.75" customHeight="1" x14ac:dyDescent="0.3">
      <c r="A123" s="85"/>
      <c r="B123" s="58"/>
      <c r="C123" s="58"/>
      <c r="D123" s="110"/>
      <c r="E123" s="110"/>
      <c r="F123" s="58"/>
      <c r="G123" s="58"/>
      <c r="H123" s="58"/>
      <c r="I123" s="58"/>
      <c r="J123" s="85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5.75" customHeight="1" x14ac:dyDescent="0.3">
      <c r="A124" s="85"/>
      <c r="B124" s="58"/>
      <c r="C124" s="58"/>
      <c r="D124" s="110"/>
      <c r="E124" s="110"/>
      <c r="F124" s="58"/>
      <c r="G124" s="58"/>
      <c r="H124" s="58"/>
      <c r="I124" s="58"/>
      <c r="J124" s="85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5.75" customHeight="1" x14ac:dyDescent="0.3">
      <c r="A125" s="85"/>
      <c r="B125" s="58"/>
      <c r="C125" s="58"/>
      <c r="D125" s="110"/>
      <c r="E125" s="110"/>
      <c r="F125" s="58"/>
      <c r="G125" s="58"/>
      <c r="H125" s="58"/>
      <c r="I125" s="58"/>
      <c r="J125" s="85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5.75" customHeight="1" x14ac:dyDescent="0.3">
      <c r="A126" s="85"/>
      <c r="B126" s="58"/>
      <c r="C126" s="58"/>
      <c r="D126" s="110"/>
      <c r="E126" s="110"/>
      <c r="F126" s="58"/>
      <c r="G126" s="58"/>
      <c r="H126" s="58"/>
      <c r="I126" s="58"/>
      <c r="J126" s="85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5.75" customHeight="1" x14ac:dyDescent="0.3">
      <c r="A127" s="85"/>
      <c r="B127" s="58"/>
      <c r="C127" s="58"/>
      <c r="D127" s="110"/>
      <c r="E127" s="110"/>
      <c r="F127" s="58"/>
      <c r="G127" s="58"/>
      <c r="H127" s="58"/>
      <c r="I127" s="58"/>
      <c r="J127" s="85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5.75" customHeight="1" x14ac:dyDescent="0.3">
      <c r="A128" s="85"/>
      <c r="B128" s="58"/>
      <c r="C128" s="58"/>
      <c r="D128" s="110"/>
      <c r="E128" s="110"/>
      <c r="F128" s="58"/>
      <c r="G128" s="58"/>
      <c r="H128" s="58"/>
      <c r="I128" s="58"/>
      <c r="J128" s="85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5.75" customHeight="1" x14ac:dyDescent="0.3">
      <c r="A129" s="85"/>
      <c r="B129" s="58"/>
      <c r="C129" s="58"/>
      <c r="D129" s="110"/>
      <c r="E129" s="110"/>
      <c r="F129" s="58"/>
      <c r="G129" s="58"/>
      <c r="H129" s="58"/>
      <c r="I129" s="58"/>
      <c r="J129" s="85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5.75" customHeight="1" x14ac:dyDescent="0.3">
      <c r="A130" s="85"/>
      <c r="B130" s="58"/>
      <c r="C130" s="58"/>
      <c r="D130" s="110"/>
      <c r="E130" s="110"/>
      <c r="F130" s="58"/>
      <c r="G130" s="58"/>
      <c r="H130" s="58"/>
      <c r="I130" s="58"/>
      <c r="J130" s="85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5.75" customHeight="1" x14ac:dyDescent="0.3">
      <c r="A131" s="85"/>
      <c r="B131" s="58"/>
      <c r="C131" s="58"/>
      <c r="D131" s="110"/>
      <c r="E131" s="110"/>
      <c r="F131" s="58"/>
      <c r="G131" s="58"/>
      <c r="H131" s="58"/>
      <c r="I131" s="58"/>
      <c r="J131" s="85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5.75" customHeight="1" x14ac:dyDescent="0.3">
      <c r="A132" s="85"/>
      <c r="B132" s="58"/>
      <c r="C132" s="58"/>
      <c r="D132" s="110"/>
      <c r="E132" s="110"/>
      <c r="F132" s="58"/>
      <c r="G132" s="58"/>
      <c r="H132" s="58"/>
      <c r="I132" s="58"/>
      <c r="J132" s="85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5.75" customHeight="1" x14ac:dyDescent="0.3">
      <c r="A133" s="85"/>
      <c r="B133" s="58"/>
      <c r="C133" s="58"/>
      <c r="D133" s="110"/>
      <c r="E133" s="110"/>
      <c r="F133" s="58"/>
      <c r="G133" s="58"/>
      <c r="H133" s="58"/>
      <c r="I133" s="58"/>
      <c r="J133" s="85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5.75" customHeight="1" x14ac:dyDescent="0.3">
      <c r="A134" s="85"/>
      <c r="B134" s="58"/>
      <c r="C134" s="58"/>
      <c r="D134" s="110"/>
      <c r="E134" s="110"/>
      <c r="F134" s="58"/>
      <c r="G134" s="58"/>
      <c r="H134" s="58"/>
      <c r="I134" s="58"/>
      <c r="J134" s="85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5.75" customHeight="1" x14ac:dyDescent="0.3">
      <c r="A135" s="85"/>
      <c r="B135" s="58"/>
      <c r="C135" s="58"/>
      <c r="D135" s="110"/>
      <c r="E135" s="110"/>
      <c r="F135" s="58"/>
      <c r="G135" s="58"/>
      <c r="H135" s="58"/>
      <c r="I135" s="58"/>
      <c r="J135" s="85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5.75" customHeight="1" x14ac:dyDescent="0.3">
      <c r="A136" s="85"/>
      <c r="B136" s="58"/>
      <c r="C136" s="58"/>
      <c r="D136" s="110"/>
      <c r="E136" s="110"/>
      <c r="F136" s="58"/>
      <c r="G136" s="58"/>
      <c r="H136" s="58"/>
      <c r="I136" s="58"/>
      <c r="J136" s="85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5.75" customHeight="1" x14ac:dyDescent="0.3">
      <c r="A137" s="85"/>
      <c r="B137" s="58"/>
      <c r="C137" s="58"/>
      <c r="D137" s="110"/>
      <c r="E137" s="110"/>
      <c r="F137" s="58"/>
      <c r="G137" s="58"/>
      <c r="H137" s="58"/>
      <c r="I137" s="58"/>
      <c r="J137" s="85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5.75" customHeight="1" x14ac:dyDescent="0.3">
      <c r="A138" s="85"/>
      <c r="B138" s="58"/>
      <c r="C138" s="58"/>
      <c r="D138" s="110"/>
      <c r="E138" s="110"/>
      <c r="F138" s="58"/>
      <c r="G138" s="58"/>
      <c r="H138" s="58"/>
      <c r="I138" s="58"/>
      <c r="J138" s="85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5.75" customHeight="1" x14ac:dyDescent="0.3">
      <c r="A139" s="85"/>
      <c r="B139" s="58"/>
      <c r="C139" s="58"/>
      <c r="D139" s="110"/>
      <c r="E139" s="110"/>
      <c r="F139" s="58"/>
      <c r="G139" s="58"/>
      <c r="H139" s="58"/>
      <c r="I139" s="58"/>
      <c r="J139" s="85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5.75" customHeight="1" x14ac:dyDescent="0.3">
      <c r="A140" s="85"/>
      <c r="B140" s="58"/>
      <c r="C140" s="58"/>
      <c r="D140" s="110"/>
      <c r="E140" s="110"/>
      <c r="F140" s="58"/>
      <c r="G140" s="58"/>
      <c r="H140" s="58"/>
      <c r="I140" s="58"/>
      <c r="J140" s="85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5.75" customHeight="1" x14ac:dyDescent="0.3">
      <c r="A141" s="85"/>
      <c r="B141" s="58"/>
      <c r="C141" s="58"/>
      <c r="D141" s="110"/>
      <c r="E141" s="110"/>
      <c r="F141" s="58"/>
      <c r="G141" s="58"/>
      <c r="H141" s="58"/>
      <c r="I141" s="58"/>
      <c r="J141" s="85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5.75" customHeight="1" x14ac:dyDescent="0.3">
      <c r="A142" s="85"/>
      <c r="B142" s="58"/>
      <c r="C142" s="58"/>
      <c r="D142" s="110"/>
      <c r="E142" s="110"/>
      <c r="F142" s="58"/>
      <c r="G142" s="58"/>
      <c r="H142" s="58"/>
      <c r="I142" s="58"/>
      <c r="J142" s="85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5.75" customHeight="1" x14ac:dyDescent="0.3">
      <c r="A143" s="85"/>
      <c r="B143" s="58"/>
      <c r="C143" s="58"/>
      <c r="D143" s="110"/>
      <c r="E143" s="110"/>
      <c r="F143" s="58"/>
      <c r="G143" s="58"/>
      <c r="H143" s="58"/>
      <c r="I143" s="58"/>
      <c r="J143" s="85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5.75" customHeight="1" x14ac:dyDescent="0.3">
      <c r="A144" s="85"/>
      <c r="B144" s="58"/>
      <c r="C144" s="58"/>
      <c r="D144" s="110"/>
      <c r="E144" s="110"/>
      <c r="F144" s="58"/>
      <c r="G144" s="58"/>
      <c r="H144" s="58"/>
      <c r="I144" s="58"/>
      <c r="J144" s="85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5.75" customHeight="1" x14ac:dyDescent="0.3">
      <c r="A145" s="85"/>
      <c r="B145" s="58"/>
      <c r="C145" s="58"/>
      <c r="D145" s="110"/>
      <c r="E145" s="110"/>
      <c r="F145" s="58"/>
      <c r="G145" s="58"/>
      <c r="H145" s="58"/>
      <c r="I145" s="58"/>
      <c r="J145" s="85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5.75" customHeight="1" x14ac:dyDescent="0.3">
      <c r="A146" s="85"/>
      <c r="B146" s="58"/>
      <c r="C146" s="58"/>
      <c r="D146" s="110"/>
      <c r="E146" s="110"/>
      <c r="F146" s="58"/>
      <c r="G146" s="58"/>
      <c r="H146" s="58"/>
      <c r="I146" s="58"/>
      <c r="J146" s="85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5.75" customHeight="1" x14ac:dyDescent="0.3">
      <c r="A147" s="85"/>
      <c r="B147" s="58"/>
      <c r="C147" s="58"/>
      <c r="D147" s="110"/>
      <c r="E147" s="110"/>
      <c r="F147" s="58"/>
      <c r="G147" s="58"/>
      <c r="H147" s="58"/>
      <c r="I147" s="58"/>
      <c r="J147" s="85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5.75" customHeight="1" x14ac:dyDescent="0.3">
      <c r="A148" s="85"/>
      <c r="B148" s="58"/>
      <c r="C148" s="58"/>
      <c r="D148" s="110"/>
      <c r="E148" s="110"/>
      <c r="F148" s="58"/>
      <c r="G148" s="58"/>
      <c r="H148" s="58"/>
      <c r="I148" s="58"/>
      <c r="J148" s="85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5.75" customHeight="1" x14ac:dyDescent="0.3">
      <c r="A149" s="85"/>
      <c r="B149" s="58"/>
      <c r="C149" s="58"/>
      <c r="D149" s="110"/>
      <c r="E149" s="110"/>
      <c r="F149" s="58"/>
      <c r="G149" s="58"/>
      <c r="H149" s="58"/>
      <c r="I149" s="58"/>
      <c r="J149" s="85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5.75" customHeight="1" x14ac:dyDescent="0.3">
      <c r="A150" s="85"/>
      <c r="B150" s="58"/>
      <c r="C150" s="58"/>
      <c r="D150" s="110"/>
      <c r="E150" s="110"/>
      <c r="F150" s="58"/>
      <c r="G150" s="58"/>
      <c r="H150" s="58"/>
      <c r="I150" s="58"/>
      <c r="J150" s="85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5.75" customHeight="1" x14ac:dyDescent="0.3">
      <c r="A151" s="85"/>
      <c r="B151" s="58"/>
      <c r="C151" s="58"/>
      <c r="D151" s="110"/>
      <c r="E151" s="110"/>
      <c r="F151" s="58"/>
      <c r="G151" s="58"/>
      <c r="H151" s="58"/>
      <c r="I151" s="58"/>
      <c r="J151" s="85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5.75" customHeight="1" x14ac:dyDescent="0.3">
      <c r="A152" s="85"/>
      <c r="B152" s="58"/>
      <c r="C152" s="58"/>
      <c r="D152" s="110"/>
      <c r="E152" s="110"/>
      <c r="F152" s="58"/>
      <c r="G152" s="58"/>
      <c r="H152" s="58"/>
      <c r="I152" s="58"/>
      <c r="J152" s="85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5.75" customHeight="1" x14ac:dyDescent="0.3">
      <c r="A153" s="85"/>
      <c r="B153" s="58"/>
      <c r="C153" s="58"/>
      <c r="D153" s="110"/>
      <c r="E153" s="110"/>
      <c r="F153" s="58"/>
      <c r="G153" s="58"/>
      <c r="H153" s="58"/>
      <c r="I153" s="58"/>
      <c r="J153" s="85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5.75" customHeight="1" x14ac:dyDescent="0.3">
      <c r="A154" s="85"/>
      <c r="B154" s="58"/>
      <c r="C154" s="58"/>
      <c r="D154" s="110"/>
      <c r="E154" s="110"/>
      <c r="F154" s="58"/>
      <c r="G154" s="58"/>
      <c r="H154" s="58"/>
      <c r="I154" s="58"/>
      <c r="J154" s="85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5.75" customHeight="1" x14ac:dyDescent="0.3">
      <c r="A155" s="85"/>
      <c r="B155" s="58"/>
      <c r="C155" s="58"/>
      <c r="D155" s="110"/>
      <c r="E155" s="110"/>
      <c r="F155" s="58"/>
      <c r="G155" s="58"/>
      <c r="H155" s="58"/>
      <c r="I155" s="58"/>
      <c r="J155" s="85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5.75" customHeight="1" x14ac:dyDescent="0.3">
      <c r="A156" s="85"/>
      <c r="B156" s="58"/>
      <c r="C156" s="58"/>
      <c r="D156" s="110"/>
      <c r="E156" s="110"/>
      <c r="F156" s="58"/>
      <c r="G156" s="58"/>
      <c r="H156" s="58"/>
      <c r="I156" s="58"/>
      <c r="J156" s="85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5.75" customHeight="1" x14ac:dyDescent="0.3">
      <c r="A157" s="85"/>
      <c r="B157" s="58"/>
      <c r="C157" s="58"/>
      <c r="D157" s="110"/>
      <c r="E157" s="110"/>
      <c r="F157" s="58"/>
      <c r="G157" s="58"/>
      <c r="H157" s="58"/>
      <c r="I157" s="58"/>
      <c r="J157" s="85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5.75" customHeight="1" x14ac:dyDescent="0.3">
      <c r="A158" s="85"/>
      <c r="B158" s="58"/>
      <c r="C158" s="58"/>
      <c r="D158" s="110"/>
      <c r="E158" s="110"/>
      <c r="F158" s="58"/>
      <c r="G158" s="58"/>
      <c r="H158" s="58"/>
      <c r="I158" s="58"/>
      <c r="J158" s="85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5.75" customHeight="1" x14ac:dyDescent="0.3">
      <c r="A159" s="85"/>
      <c r="B159" s="58"/>
      <c r="C159" s="58"/>
      <c r="D159" s="110"/>
      <c r="E159" s="110"/>
      <c r="F159" s="58"/>
      <c r="G159" s="58"/>
      <c r="H159" s="58"/>
      <c r="I159" s="58"/>
      <c r="J159" s="85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5.75" customHeight="1" x14ac:dyDescent="0.3">
      <c r="A160" s="85"/>
      <c r="B160" s="58"/>
      <c r="C160" s="58"/>
      <c r="D160" s="110"/>
      <c r="E160" s="110"/>
      <c r="F160" s="58"/>
      <c r="G160" s="58"/>
      <c r="H160" s="58"/>
      <c r="I160" s="58"/>
      <c r="J160" s="85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5.75" customHeight="1" x14ac:dyDescent="0.3">
      <c r="A161" s="85"/>
      <c r="B161" s="58"/>
      <c r="C161" s="58"/>
      <c r="D161" s="110"/>
      <c r="E161" s="110"/>
      <c r="F161" s="58"/>
      <c r="G161" s="58"/>
      <c r="H161" s="58"/>
      <c r="I161" s="58"/>
      <c r="J161" s="85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5.75" customHeight="1" x14ac:dyDescent="0.3">
      <c r="A162" s="85"/>
      <c r="B162" s="58"/>
      <c r="C162" s="58"/>
      <c r="D162" s="110"/>
      <c r="E162" s="110"/>
      <c r="F162" s="58"/>
      <c r="G162" s="58"/>
      <c r="H162" s="58"/>
      <c r="I162" s="58"/>
      <c r="J162" s="85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5.75" customHeight="1" x14ac:dyDescent="0.3">
      <c r="A163" s="85"/>
      <c r="B163" s="58"/>
      <c r="C163" s="58"/>
      <c r="D163" s="110"/>
      <c r="E163" s="110"/>
      <c r="F163" s="58"/>
      <c r="G163" s="58"/>
      <c r="H163" s="58"/>
      <c r="I163" s="58"/>
      <c r="J163" s="85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5.75" customHeight="1" x14ac:dyDescent="0.3">
      <c r="A164" s="85"/>
      <c r="B164" s="58"/>
      <c r="C164" s="58"/>
      <c r="D164" s="110"/>
      <c r="E164" s="110"/>
      <c r="F164" s="58"/>
      <c r="G164" s="58"/>
      <c r="H164" s="58"/>
      <c r="I164" s="58"/>
      <c r="J164" s="85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5.75" customHeight="1" x14ac:dyDescent="0.3">
      <c r="A165" s="85"/>
      <c r="B165" s="58"/>
      <c r="C165" s="58"/>
      <c r="D165" s="110"/>
      <c r="E165" s="110"/>
      <c r="F165" s="58"/>
      <c r="G165" s="58"/>
      <c r="H165" s="58"/>
      <c r="I165" s="58"/>
      <c r="J165" s="85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5.75" customHeight="1" x14ac:dyDescent="0.3">
      <c r="A166" s="85"/>
      <c r="B166" s="58"/>
      <c r="C166" s="58"/>
      <c r="D166" s="110"/>
      <c r="E166" s="110"/>
      <c r="F166" s="58"/>
      <c r="G166" s="58"/>
      <c r="H166" s="58"/>
      <c r="I166" s="58"/>
      <c r="J166" s="85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5.75" customHeight="1" x14ac:dyDescent="0.3">
      <c r="A167" s="85"/>
      <c r="B167" s="58"/>
      <c r="C167" s="58"/>
      <c r="D167" s="110"/>
      <c r="E167" s="110"/>
      <c r="F167" s="58"/>
      <c r="G167" s="58"/>
      <c r="H167" s="58"/>
      <c r="I167" s="58"/>
      <c r="J167" s="85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5.75" customHeight="1" x14ac:dyDescent="0.3">
      <c r="A168" s="85"/>
      <c r="B168" s="58"/>
      <c r="C168" s="58"/>
      <c r="D168" s="110"/>
      <c r="E168" s="110"/>
      <c r="F168" s="58"/>
      <c r="G168" s="58"/>
      <c r="H168" s="58"/>
      <c r="I168" s="58"/>
      <c r="J168" s="85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5.75" customHeight="1" x14ac:dyDescent="0.3">
      <c r="A169" s="85"/>
      <c r="B169" s="58"/>
      <c r="C169" s="58"/>
      <c r="D169" s="110"/>
      <c r="E169" s="110"/>
      <c r="F169" s="58"/>
      <c r="G169" s="58"/>
      <c r="H169" s="58"/>
      <c r="I169" s="58"/>
      <c r="J169" s="85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5.75" customHeight="1" x14ac:dyDescent="0.3">
      <c r="A170" s="85"/>
      <c r="B170" s="58"/>
      <c r="C170" s="58"/>
      <c r="D170" s="110"/>
      <c r="E170" s="110"/>
      <c r="F170" s="58"/>
      <c r="G170" s="58"/>
      <c r="H170" s="58"/>
      <c r="I170" s="58"/>
      <c r="J170" s="85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5.75" customHeight="1" x14ac:dyDescent="0.3">
      <c r="A171" s="85"/>
      <c r="B171" s="58"/>
      <c r="C171" s="58"/>
      <c r="D171" s="110"/>
      <c r="E171" s="110"/>
      <c r="F171" s="58"/>
      <c r="G171" s="58"/>
      <c r="H171" s="58"/>
      <c r="I171" s="58"/>
      <c r="J171" s="85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5.75" customHeight="1" x14ac:dyDescent="0.3">
      <c r="A172" s="85"/>
      <c r="B172" s="58"/>
      <c r="C172" s="58"/>
      <c r="D172" s="110"/>
      <c r="E172" s="110"/>
      <c r="F172" s="58"/>
      <c r="G172" s="58"/>
      <c r="H172" s="58"/>
      <c r="I172" s="58"/>
      <c r="J172" s="85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5.75" customHeight="1" x14ac:dyDescent="0.3">
      <c r="A173" s="85"/>
      <c r="B173" s="58"/>
      <c r="C173" s="58"/>
      <c r="D173" s="110"/>
      <c r="E173" s="110"/>
      <c r="F173" s="58"/>
      <c r="G173" s="58"/>
      <c r="H173" s="58"/>
      <c r="I173" s="58"/>
      <c r="J173" s="85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5.75" customHeight="1" x14ac:dyDescent="0.3">
      <c r="A174" s="85"/>
      <c r="B174" s="58"/>
      <c r="C174" s="58"/>
      <c r="D174" s="110"/>
      <c r="E174" s="110"/>
      <c r="F174" s="58"/>
      <c r="G174" s="58"/>
      <c r="H174" s="58"/>
      <c r="I174" s="58"/>
      <c r="J174" s="85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5.75" customHeight="1" x14ac:dyDescent="0.3">
      <c r="A175" s="85"/>
      <c r="B175" s="58"/>
      <c r="C175" s="58"/>
      <c r="D175" s="110"/>
      <c r="E175" s="110"/>
      <c r="F175" s="58"/>
      <c r="G175" s="58"/>
      <c r="H175" s="58"/>
      <c r="I175" s="58"/>
      <c r="J175" s="85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5.75" customHeight="1" x14ac:dyDescent="0.3">
      <c r="A176" s="85"/>
      <c r="B176" s="58"/>
      <c r="C176" s="58"/>
      <c r="D176" s="110"/>
      <c r="E176" s="110"/>
      <c r="F176" s="58"/>
      <c r="G176" s="58"/>
      <c r="H176" s="58"/>
      <c r="I176" s="58"/>
      <c r="J176" s="85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5.75" customHeight="1" x14ac:dyDescent="0.3">
      <c r="A177" s="85"/>
      <c r="B177" s="58"/>
      <c r="C177" s="58"/>
      <c r="D177" s="110"/>
      <c r="E177" s="110"/>
      <c r="F177" s="58"/>
      <c r="G177" s="58"/>
      <c r="H177" s="58"/>
      <c r="I177" s="58"/>
      <c r="J177" s="85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5.75" customHeight="1" x14ac:dyDescent="0.3">
      <c r="A178" s="85"/>
      <c r="B178" s="58"/>
      <c r="C178" s="58"/>
      <c r="D178" s="110"/>
      <c r="E178" s="110"/>
      <c r="F178" s="58"/>
      <c r="G178" s="58"/>
      <c r="H178" s="58"/>
      <c r="I178" s="58"/>
      <c r="J178" s="85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5.75" customHeight="1" x14ac:dyDescent="0.3">
      <c r="A179" s="85"/>
      <c r="B179" s="58"/>
      <c r="C179" s="58"/>
      <c r="D179" s="110"/>
      <c r="E179" s="110"/>
      <c r="F179" s="58"/>
      <c r="G179" s="58"/>
      <c r="H179" s="58"/>
      <c r="I179" s="58"/>
      <c r="J179" s="85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5.75" customHeight="1" x14ac:dyDescent="0.3">
      <c r="A180" s="85"/>
      <c r="B180" s="58"/>
      <c r="C180" s="58"/>
      <c r="D180" s="110"/>
      <c r="E180" s="110"/>
      <c r="F180" s="58"/>
      <c r="G180" s="58"/>
      <c r="H180" s="58"/>
      <c r="I180" s="58"/>
      <c r="J180" s="85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5.75" customHeight="1" x14ac:dyDescent="0.3">
      <c r="A181" s="85"/>
      <c r="B181" s="58"/>
      <c r="C181" s="58"/>
      <c r="D181" s="110"/>
      <c r="E181" s="110"/>
      <c r="F181" s="58"/>
      <c r="G181" s="58"/>
      <c r="H181" s="58"/>
      <c r="I181" s="58"/>
      <c r="J181" s="85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5.75" customHeight="1" x14ac:dyDescent="0.3">
      <c r="A182" s="85"/>
      <c r="B182" s="58"/>
      <c r="C182" s="58"/>
      <c r="D182" s="110"/>
      <c r="E182" s="110"/>
      <c r="F182" s="58"/>
      <c r="G182" s="58"/>
      <c r="H182" s="58"/>
      <c r="I182" s="58"/>
      <c r="J182" s="85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5.75" customHeight="1" x14ac:dyDescent="0.3">
      <c r="A183" s="85"/>
      <c r="B183" s="58"/>
      <c r="C183" s="58"/>
      <c r="D183" s="110"/>
      <c r="E183" s="110"/>
      <c r="F183" s="58"/>
      <c r="G183" s="58"/>
      <c r="H183" s="58"/>
      <c r="I183" s="58"/>
      <c r="J183" s="85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5.75" customHeight="1" x14ac:dyDescent="0.3">
      <c r="A184" s="85"/>
      <c r="B184" s="58"/>
      <c r="C184" s="58"/>
      <c r="D184" s="110"/>
      <c r="E184" s="110"/>
      <c r="F184" s="58"/>
      <c r="G184" s="58"/>
      <c r="H184" s="58"/>
      <c r="I184" s="58"/>
      <c r="J184" s="85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5.75" customHeight="1" x14ac:dyDescent="0.3">
      <c r="A185" s="85"/>
      <c r="B185" s="58"/>
      <c r="C185" s="58"/>
      <c r="D185" s="110"/>
      <c r="E185" s="110"/>
      <c r="F185" s="58"/>
      <c r="G185" s="58"/>
      <c r="H185" s="58"/>
      <c r="I185" s="58"/>
      <c r="J185" s="85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5.75" customHeight="1" x14ac:dyDescent="0.3">
      <c r="A186" s="85"/>
      <c r="B186" s="58"/>
      <c r="C186" s="58"/>
      <c r="D186" s="110"/>
      <c r="E186" s="110"/>
      <c r="F186" s="58"/>
      <c r="G186" s="58"/>
      <c r="H186" s="58"/>
      <c r="I186" s="58"/>
      <c r="J186" s="85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5.75" customHeight="1" x14ac:dyDescent="0.3">
      <c r="A187" s="85"/>
      <c r="B187" s="58"/>
      <c r="C187" s="58"/>
      <c r="D187" s="110"/>
      <c r="E187" s="110"/>
      <c r="F187" s="58"/>
      <c r="G187" s="58"/>
      <c r="H187" s="58"/>
      <c r="I187" s="58"/>
      <c r="J187" s="85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5.75" customHeight="1" x14ac:dyDescent="0.3">
      <c r="A188" s="85"/>
      <c r="B188" s="58"/>
      <c r="C188" s="58"/>
      <c r="D188" s="110"/>
      <c r="E188" s="110"/>
      <c r="F188" s="58"/>
      <c r="G188" s="58"/>
      <c r="H188" s="58"/>
      <c r="I188" s="58"/>
      <c r="J188" s="85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5.75" customHeight="1" x14ac:dyDescent="0.3">
      <c r="A189" s="85"/>
      <c r="B189" s="58"/>
      <c r="C189" s="58"/>
      <c r="D189" s="110"/>
      <c r="E189" s="110"/>
      <c r="F189" s="58"/>
      <c r="G189" s="58"/>
      <c r="H189" s="58"/>
      <c r="I189" s="58"/>
      <c r="J189" s="85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5.75" customHeight="1" x14ac:dyDescent="0.3">
      <c r="A190" s="85"/>
      <c r="B190" s="58"/>
      <c r="C190" s="58"/>
      <c r="D190" s="110"/>
      <c r="E190" s="110"/>
      <c r="F190" s="58"/>
      <c r="G190" s="58"/>
      <c r="H190" s="58"/>
      <c r="I190" s="58"/>
      <c r="J190" s="85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5.75" customHeight="1" x14ac:dyDescent="0.3">
      <c r="A191" s="85"/>
      <c r="B191" s="58"/>
      <c r="C191" s="58"/>
      <c r="D191" s="110"/>
      <c r="E191" s="110"/>
      <c r="F191" s="58"/>
      <c r="G191" s="58"/>
      <c r="H191" s="58"/>
      <c r="I191" s="58"/>
      <c r="J191" s="85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5.75" customHeight="1" x14ac:dyDescent="0.3">
      <c r="A192" s="85"/>
      <c r="B192" s="58"/>
      <c r="C192" s="58"/>
      <c r="D192" s="110"/>
      <c r="E192" s="110"/>
      <c r="F192" s="58"/>
      <c r="G192" s="58"/>
      <c r="H192" s="58"/>
      <c r="I192" s="58"/>
      <c r="J192" s="85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5.75" customHeight="1" x14ac:dyDescent="0.3">
      <c r="A193" s="85"/>
      <c r="B193" s="58"/>
      <c r="C193" s="58"/>
      <c r="D193" s="110"/>
      <c r="E193" s="110"/>
      <c r="F193" s="58"/>
      <c r="G193" s="58"/>
      <c r="H193" s="58"/>
      <c r="I193" s="58"/>
      <c r="J193" s="85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5.75" customHeight="1" x14ac:dyDescent="0.3">
      <c r="A194" s="85"/>
      <c r="B194" s="58"/>
      <c r="C194" s="58"/>
      <c r="D194" s="110"/>
      <c r="E194" s="110"/>
      <c r="F194" s="58"/>
      <c r="G194" s="58"/>
      <c r="H194" s="58"/>
      <c r="I194" s="58"/>
      <c r="J194" s="85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</row>
    <row r="195" spans="1:25" ht="15.75" customHeight="1" x14ac:dyDescent="0.3">
      <c r="A195" s="85"/>
      <c r="B195" s="58"/>
      <c r="C195" s="58"/>
      <c r="D195" s="110"/>
      <c r="E195" s="110"/>
      <c r="F195" s="58"/>
      <c r="G195" s="58"/>
      <c r="H195" s="58"/>
      <c r="I195" s="58"/>
      <c r="J195" s="85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</row>
    <row r="196" spans="1:25" ht="15.75" customHeight="1" x14ac:dyDescent="0.3">
      <c r="A196" s="85"/>
      <c r="B196" s="58"/>
      <c r="C196" s="58"/>
      <c r="D196" s="110"/>
      <c r="E196" s="110"/>
      <c r="F196" s="58"/>
      <c r="G196" s="58"/>
      <c r="H196" s="58"/>
      <c r="I196" s="58"/>
      <c r="J196" s="85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5.75" customHeight="1" x14ac:dyDescent="0.3">
      <c r="A197" s="85"/>
      <c r="B197" s="58"/>
      <c r="C197" s="58"/>
      <c r="D197" s="110"/>
      <c r="E197" s="110"/>
      <c r="F197" s="58"/>
      <c r="G197" s="58"/>
      <c r="H197" s="58"/>
      <c r="I197" s="58"/>
      <c r="J197" s="85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</row>
    <row r="198" spans="1:25" ht="15.75" customHeight="1" x14ac:dyDescent="0.3">
      <c r="A198" s="85"/>
      <c r="B198" s="58"/>
      <c r="C198" s="58"/>
      <c r="D198" s="110"/>
      <c r="E198" s="110"/>
      <c r="F198" s="58"/>
      <c r="G198" s="58"/>
      <c r="H198" s="58"/>
      <c r="I198" s="58"/>
      <c r="J198" s="85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</row>
    <row r="199" spans="1:25" ht="15.75" customHeight="1" x14ac:dyDescent="0.3">
      <c r="A199" s="85"/>
      <c r="B199" s="58"/>
      <c r="C199" s="58"/>
      <c r="D199" s="110"/>
      <c r="E199" s="110"/>
      <c r="F199" s="58"/>
      <c r="G199" s="58"/>
      <c r="H199" s="58"/>
      <c r="I199" s="58"/>
      <c r="J199" s="85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</row>
    <row r="200" spans="1:25" ht="15.75" customHeight="1" x14ac:dyDescent="0.3">
      <c r="A200" s="85"/>
      <c r="B200" s="58"/>
      <c r="C200" s="58"/>
      <c r="D200" s="110"/>
      <c r="E200" s="110"/>
      <c r="F200" s="58"/>
      <c r="G200" s="58"/>
      <c r="H200" s="58"/>
      <c r="I200" s="58"/>
      <c r="J200" s="85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</row>
    <row r="201" spans="1:25" ht="15.75" customHeight="1" x14ac:dyDescent="0.3">
      <c r="A201" s="85"/>
      <c r="B201" s="58"/>
      <c r="C201" s="58"/>
      <c r="D201" s="110"/>
      <c r="E201" s="110"/>
      <c r="F201" s="58"/>
      <c r="G201" s="58"/>
      <c r="H201" s="58"/>
      <c r="I201" s="58"/>
      <c r="J201" s="85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</row>
    <row r="202" spans="1:25" ht="15.75" customHeight="1" x14ac:dyDescent="0.3">
      <c r="A202" s="85"/>
      <c r="B202" s="58"/>
      <c r="C202" s="58"/>
      <c r="D202" s="110"/>
      <c r="E202" s="110"/>
      <c r="F202" s="58"/>
      <c r="G202" s="58"/>
      <c r="H202" s="58"/>
      <c r="I202" s="58"/>
      <c r="J202" s="85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</row>
    <row r="203" spans="1:25" ht="15.75" customHeight="1" x14ac:dyDescent="0.3">
      <c r="A203" s="85"/>
      <c r="B203" s="58"/>
      <c r="C203" s="58"/>
      <c r="D203" s="110"/>
      <c r="E203" s="110"/>
      <c r="F203" s="58"/>
      <c r="G203" s="58"/>
      <c r="H203" s="58"/>
      <c r="I203" s="58"/>
      <c r="J203" s="85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</row>
    <row r="204" spans="1:25" ht="15.75" customHeight="1" x14ac:dyDescent="0.3">
      <c r="A204" s="85"/>
      <c r="B204" s="58"/>
      <c r="C204" s="58"/>
      <c r="D204" s="110"/>
      <c r="E204" s="110"/>
      <c r="F204" s="58"/>
      <c r="G204" s="58"/>
      <c r="H204" s="58"/>
      <c r="I204" s="58"/>
      <c r="J204" s="85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</row>
    <row r="205" spans="1:25" ht="15.75" customHeight="1" x14ac:dyDescent="0.3">
      <c r="A205" s="85"/>
      <c r="B205" s="58"/>
      <c r="C205" s="58"/>
      <c r="D205" s="110"/>
      <c r="E205" s="110"/>
      <c r="F205" s="58"/>
      <c r="G205" s="58"/>
      <c r="H205" s="58"/>
      <c r="I205" s="58"/>
      <c r="J205" s="85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</row>
    <row r="206" spans="1:25" ht="15.75" customHeight="1" x14ac:dyDescent="0.3">
      <c r="A206" s="85"/>
      <c r="B206" s="58"/>
      <c r="C206" s="58"/>
      <c r="D206" s="110"/>
      <c r="E206" s="110"/>
      <c r="F206" s="58"/>
      <c r="G206" s="58"/>
      <c r="H206" s="58"/>
      <c r="I206" s="58"/>
      <c r="J206" s="85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</row>
    <row r="207" spans="1:25" ht="15.75" customHeight="1" x14ac:dyDescent="0.3">
      <c r="A207" s="85"/>
      <c r="B207" s="58"/>
      <c r="C207" s="58"/>
      <c r="D207" s="110"/>
      <c r="E207" s="110"/>
      <c r="F207" s="58"/>
      <c r="G207" s="58"/>
      <c r="H207" s="58"/>
      <c r="I207" s="58"/>
      <c r="J207" s="85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</row>
    <row r="208" spans="1:25" ht="15.75" customHeight="1" x14ac:dyDescent="0.3">
      <c r="A208" s="85"/>
      <c r="B208" s="58"/>
      <c r="C208" s="58"/>
      <c r="D208" s="110"/>
      <c r="E208" s="110"/>
      <c r="F208" s="58"/>
      <c r="G208" s="58"/>
      <c r="H208" s="58"/>
      <c r="I208" s="58"/>
      <c r="J208" s="85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</row>
    <row r="209" spans="1:25" ht="15.75" customHeight="1" x14ac:dyDescent="0.3">
      <c r="A209" s="85"/>
      <c r="B209" s="58"/>
      <c r="C209" s="58"/>
      <c r="D209" s="110"/>
      <c r="E209" s="110"/>
      <c r="F209" s="58"/>
      <c r="G209" s="58"/>
      <c r="H209" s="58"/>
      <c r="I209" s="58"/>
      <c r="J209" s="85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</row>
    <row r="210" spans="1:25" ht="15.75" customHeight="1" x14ac:dyDescent="0.3">
      <c r="A210" s="85"/>
      <c r="B210" s="58"/>
      <c r="C210" s="58"/>
      <c r="D210" s="110"/>
      <c r="E210" s="110"/>
      <c r="F210" s="58"/>
      <c r="G210" s="58"/>
      <c r="H210" s="58"/>
      <c r="I210" s="58"/>
      <c r="J210" s="85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</row>
    <row r="211" spans="1:25" ht="15.75" customHeight="1" x14ac:dyDescent="0.3">
      <c r="A211" s="85"/>
      <c r="B211" s="58"/>
      <c r="C211" s="58"/>
      <c r="D211" s="110"/>
      <c r="E211" s="110"/>
      <c r="F211" s="58"/>
      <c r="G211" s="58"/>
      <c r="H211" s="58"/>
      <c r="I211" s="58"/>
      <c r="J211" s="85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</row>
    <row r="212" spans="1:25" ht="15.75" customHeight="1" x14ac:dyDescent="0.3">
      <c r="A212" s="85"/>
      <c r="B212" s="58"/>
      <c r="C212" s="58"/>
      <c r="D212" s="110"/>
      <c r="E212" s="110"/>
      <c r="F212" s="58"/>
      <c r="G212" s="58"/>
      <c r="H212" s="58"/>
      <c r="I212" s="58"/>
      <c r="J212" s="85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</row>
    <row r="213" spans="1:25" ht="15.75" customHeight="1" x14ac:dyDescent="0.3">
      <c r="A213" s="85"/>
      <c r="B213" s="58"/>
      <c r="C213" s="58"/>
      <c r="D213" s="110"/>
      <c r="E213" s="110"/>
      <c r="F213" s="58"/>
      <c r="G213" s="58"/>
      <c r="H213" s="58"/>
      <c r="I213" s="58"/>
      <c r="J213" s="85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</row>
    <row r="214" spans="1:25" ht="15.75" customHeight="1" x14ac:dyDescent="0.3">
      <c r="A214" s="85"/>
      <c r="B214" s="58"/>
      <c r="C214" s="58"/>
      <c r="D214" s="110"/>
      <c r="E214" s="110"/>
      <c r="F214" s="58"/>
      <c r="G214" s="58"/>
      <c r="H214" s="58"/>
      <c r="I214" s="58"/>
      <c r="J214" s="85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</row>
    <row r="215" spans="1:25" ht="15.75" customHeight="1" x14ac:dyDescent="0.3">
      <c r="A215" s="85"/>
      <c r="B215" s="58"/>
      <c r="C215" s="58"/>
      <c r="D215" s="110"/>
      <c r="E215" s="110"/>
      <c r="F215" s="58"/>
      <c r="G215" s="58"/>
      <c r="H215" s="58"/>
      <c r="I215" s="58"/>
      <c r="J215" s="85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</row>
    <row r="216" spans="1:25" ht="15.75" customHeight="1" x14ac:dyDescent="0.3">
      <c r="A216" s="85"/>
      <c r="B216" s="58"/>
      <c r="C216" s="58"/>
      <c r="D216" s="110"/>
      <c r="E216" s="110"/>
      <c r="F216" s="58"/>
      <c r="G216" s="58"/>
      <c r="H216" s="58"/>
      <c r="I216" s="58"/>
      <c r="J216" s="85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</row>
    <row r="217" spans="1:25" ht="15.75" customHeight="1" x14ac:dyDescent="0.3">
      <c r="A217" s="85"/>
      <c r="B217" s="58"/>
      <c r="C217" s="58"/>
      <c r="D217" s="110"/>
      <c r="E217" s="110"/>
      <c r="F217" s="58"/>
      <c r="G217" s="58"/>
      <c r="H217" s="58"/>
      <c r="I217" s="58"/>
      <c r="J217" s="85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</row>
    <row r="218" spans="1:25" ht="15.75" customHeight="1" x14ac:dyDescent="0.3">
      <c r="A218" s="85"/>
      <c r="B218" s="58"/>
      <c r="C218" s="58"/>
      <c r="D218" s="110"/>
      <c r="E218" s="110"/>
      <c r="F218" s="58"/>
      <c r="G218" s="58"/>
      <c r="H218" s="58"/>
      <c r="I218" s="58"/>
      <c r="J218" s="85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</row>
    <row r="219" spans="1:25" ht="15.75" customHeight="1" x14ac:dyDescent="0.3">
      <c r="A219" s="85"/>
      <c r="B219" s="58"/>
      <c r="C219" s="58"/>
      <c r="D219" s="110"/>
      <c r="E219" s="110"/>
      <c r="F219" s="58"/>
      <c r="G219" s="58"/>
      <c r="H219" s="58"/>
      <c r="I219" s="58"/>
      <c r="J219" s="85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</row>
    <row r="220" spans="1:25" ht="15.75" customHeight="1" x14ac:dyDescent="0.3">
      <c r="A220" s="85"/>
      <c r="B220" s="58"/>
      <c r="C220" s="58"/>
      <c r="D220" s="110"/>
      <c r="E220" s="110"/>
      <c r="F220" s="58"/>
      <c r="G220" s="58"/>
      <c r="H220" s="58"/>
      <c r="I220" s="58"/>
      <c r="J220" s="85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</row>
    <row r="221" spans="1:25" ht="15.75" customHeight="1" x14ac:dyDescent="0.3">
      <c r="A221" s="85"/>
      <c r="B221" s="58"/>
      <c r="C221" s="58"/>
      <c r="D221" s="110"/>
      <c r="E221" s="110"/>
      <c r="F221" s="58"/>
      <c r="G221" s="58"/>
      <c r="H221" s="58"/>
      <c r="I221" s="58"/>
      <c r="J221" s="85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</row>
    <row r="222" spans="1:25" ht="15.75" customHeight="1" x14ac:dyDescent="0.3">
      <c r="A222" s="85"/>
      <c r="B222" s="58"/>
      <c r="C222" s="58"/>
      <c r="D222" s="110"/>
      <c r="E222" s="110"/>
      <c r="F222" s="58"/>
      <c r="G222" s="58"/>
      <c r="H222" s="58"/>
      <c r="I222" s="58"/>
      <c r="J222" s="85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</row>
    <row r="223" spans="1:25" ht="15.75" customHeight="1" x14ac:dyDescent="0.3">
      <c r="A223" s="85"/>
      <c r="B223" s="58"/>
      <c r="C223" s="58"/>
      <c r="D223" s="110"/>
      <c r="E223" s="110"/>
      <c r="F223" s="58"/>
      <c r="G223" s="58"/>
      <c r="H223" s="58"/>
      <c r="I223" s="58"/>
      <c r="J223" s="85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</row>
    <row r="224" spans="1:25" ht="15.75" customHeight="1" x14ac:dyDescent="0.3">
      <c r="A224" s="85"/>
      <c r="B224" s="58"/>
      <c r="C224" s="58"/>
      <c r="D224" s="110"/>
      <c r="E224" s="110"/>
      <c r="F224" s="58"/>
      <c r="G224" s="58"/>
      <c r="H224" s="58"/>
      <c r="I224" s="58"/>
      <c r="J224" s="85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</row>
    <row r="225" spans="1:25" ht="15.75" customHeight="1" x14ac:dyDescent="0.3">
      <c r="A225" s="85"/>
      <c r="B225" s="58"/>
      <c r="C225" s="58"/>
      <c r="D225" s="110"/>
      <c r="E225" s="110"/>
      <c r="F225" s="58"/>
      <c r="G225" s="58"/>
      <c r="H225" s="58"/>
      <c r="I225" s="58"/>
      <c r="J225" s="85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</row>
    <row r="226" spans="1:25" ht="15.75" customHeight="1" x14ac:dyDescent="0.3">
      <c r="A226" s="85"/>
      <c r="B226" s="58"/>
      <c r="C226" s="58"/>
      <c r="D226" s="110"/>
      <c r="E226" s="110"/>
      <c r="F226" s="58"/>
      <c r="G226" s="58"/>
      <c r="H226" s="58"/>
      <c r="I226" s="58"/>
      <c r="J226" s="85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</row>
    <row r="227" spans="1:25" ht="15.75" customHeight="1" x14ac:dyDescent="0.3">
      <c r="A227" s="85"/>
      <c r="B227" s="58"/>
      <c r="C227" s="58"/>
      <c r="D227" s="110"/>
      <c r="E227" s="110"/>
      <c r="F227" s="58"/>
      <c r="G227" s="58"/>
      <c r="H227" s="58"/>
      <c r="I227" s="58"/>
      <c r="J227" s="85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</row>
    <row r="228" spans="1:25" ht="15.75" customHeight="1" x14ac:dyDescent="0.3">
      <c r="A228" s="85"/>
      <c r="B228" s="58"/>
      <c r="C228" s="58"/>
      <c r="D228" s="110"/>
      <c r="E228" s="110"/>
      <c r="F228" s="58"/>
      <c r="G228" s="58"/>
      <c r="H228" s="58"/>
      <c r="I228" s="58"/>
      <c r="J228" s="85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</row>
    <row r="229" spans="1:25" ht="15.75" customHeight="1" x14ac:dyDescent="0.3">
      <c r="A229" s="85"/>
      <c r="B229" s="58"/>
      <c r="C229" s="58"/>
      <c r="D229" s="110"/>
      <c r="E229" s="110"/>
      <c r="F229" s="58"/>
      <c r="G229" s="58"/>
      <c r="H229" s="58"/>
      <c r="I229" s="58"/>
      <c r="J229" s="85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</row>
    <row r="230" spans="1:25" ht="15.75" customHeight="1" x14ac:dyDescent="0.3">
      <c r="A230" s="85"/>
      <c r="B230" s="58"/>
      <c r="C230" s="58"/>
      <c r="D230" s="110"/>
      <c r="E230" s="110"/>
      <c r="F230" s="58"/>
      <c r="G230" s="58"/>
      <c r="H230" s="58"/>
      <c r="I230" s="58"/>
      <c r="J230" s="85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</row>
    <row r="231" spans="1:25" ht="15.75" customHeight="1" x14ac:dyDescent="0.3">
      <c r="A231" s="85"/>
      <c r="B231" s="58"/>
      <c r="C231" s="58"/>
      <c r="D231" s="110"/>
      <c r="E231" s="110"/>
      <c r="F231" s="58"/>
      <c r="G231" s="58"/>
      <c r="H231" s="58"/>
      <c r="I231" s="58"/>
      <c r="J231" s="85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</row>
    <row r="232" spans="1:25" ht="15.75" customHeight="1" x14ac:dyDescent="0.3">
      <c r="A232" s="85"/>
      <c r="B232" s="58"/>
      <c r="C232" s="58"/>
      <c r="D232" s="110"/>
      <c r="E232" s="110"/>
      <c r="F232" s="58"/>
      <c r="G232" s="58"/>
      <c r="H232" s="58"/>
      <c r="I232" s="58"/>
      <c r="J232" s="85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</row>
    <row r="233" spans="1:25" ht="15.75" customHeight="1" x14ac:dyDescent="0.3">
      <c r="A233" s="85"/>
      <c r="B233" s="58"/>
      <c r="C233" s="58"/>
      <c r="D233" s="110"/>
      <c r="E233" s="110"/>
      <c r="F233" s="58"/>
      <c r="G233" s="58"/>
      <c r="H233" s="58"/>
      <c r="I233" s="58"/>
      <c r="J233" s="85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</row>
    <row r="234" spans="1:25" ht="15.75" customHeight="1" x14ac:dyDescent="0.3">
      <c r="A234" s="85"/>
      <c r="B234" s="58"/>
      <c r="C234" s="58"/>
      <c r="D234" s="110"/>
      <c r="E234" s="110"/>
      <c r="F234" s="58"/>
      <c r="G234" s="58"/>
      <c r="H234" s="58"/>
      <c r="I234" s="58"/>
      <c r="J234" s="85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</row>
    <row r="235" spans="1:25" ht="15.75" customHeight="1" x14ac:dyDescent="0.3">
      <c r="A235" s="85"/>
      <c r="B235" s="58"/>
      <c r="C235" s="58"/>
      <c r="D235" s="110"/>
      <c r="E235" s="110"/>
      <c r="F235" s="58"/>
      <c r="G235" s="58"/>
      <c r="H235" s="58"/>
      <c r="I235" s="58"/>
      <c r="J235" s="85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</row>
    <row r="236" spans="1:25" ht="15.75" customHeight="1" x14ac:dyDescent="0.3">
      <c r="A236" s="85"/>
      <c r="B236" s="58"/>
      <c r="C236" s="58"/>
      <c r="D236" s="110"/>
      <c r="E236" s="110"/>
      <c r="F236" s="58"/>
      <c r="G236" s="58"/>
      <c r="H236" s="58"/>
      <c r="I236" s="58"/>
      <c r="J236" s="85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</row>
    <row r="237" spans="1:25" ht="15.75" customHeight="1" x14ac:dyDescent="0.3">
      <c r="A237" s="85"/>
      <c r="B237" s="58"/>
      <c r="C237" s="58"/>
      <c r="D237" s="110"/>
      <c r="E237" s="110"/>
      <c r="F237" s="58"/>
      <c r="G237" s="58"/>
      <c r="H237" s="58"/>
      <c r="I237" s="58"/>
      <c r="J237" s="85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</row>
    <row r="238" spans="1:25" ht="15.75" customHeight="1" x14ac:dyDescent="0.3">
      <c r="A238" s="85"/>
      <c r="B238" s="58"/>
      <c r="C238" s="58"/>
      <c r="D238" s="110"/>
      <c r="E238" s="110"/>
      <c r="F238" s="58"/>
      <c r="G238" s="58"/>
      <c r="H238" s="58"/>
      <c r="I238" s="58"/>
      <c r="J238" s="85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</row>
    <row r="239" spans="1:25" ht="15.75" customHeight="1" x14ac:dyDescent="0.3">
      <c r="A239" s="85"/>
      <c r="B239" s="58"/>
      <c r="C239" s="58"/>
      <c r="D239" s="110"/>
      <c r="E239" s="110"/>
      <c r="F239" s="58"/>
      <c r="G239" s="58"/>
      <c r="H239" s="58"/>
      <c r="I239" s="58"/>
      <c r="J239" s="85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</row>
    <row r="240" spans="1:25" ht="15.75" customHeight="1" x14ac:dyDescent="0.3">
      <c r="A240" s="85"/>
      <c r="B240" s="58"/>
      <c r="C240" s="58"/>
      <c r="D240" s="110"/>
      <c r="E240" s="110"/>
      <c r="F240" s="58"/>
      <c r="G240" s="58"/>
      <c r="H240" s="58"/>
      <c r="I240" s="58"/>
      <c r="J240" s="85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</row>
    <row r="241" spans="1:25" ht="15.75" customHeight="1" x14ac:dyDescent="0.3">
      <c r="A241" s="85"/>
      <c r="B241" s="58"/>
      <c r="C241" s="58"/>
      <c r="D241" s="110"/>
      <c r="E241" s="110"/>
      <c r="F241" s="58"/>
      <c r="G241" s="58"/>
      <c r="H241" s="58"/>
      <c r="I241" s="58"/>
      <c r="J241" s="85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</row>
    <row r="242" spans="1:25" ht="15.75" customHeight="1" x14ac:dyDescent="0.3">
      <c r="A242" s="85"/>
      <c r="B242" s="58"/>
      <c r="C242" s="58"/>
      <c r="D242" s="110"/>
      <c r="E242" s="110"/>
      <c r="F242" s="58"/>
      <c r="G242" s="58"/>
      <c r="H242" s="58"/>
      <c r="I242" s="58"/>
      <c r="J242" s="85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</row>
    <row r="243" spans="1:25" ht="15.75" customHeight="1" x14ac:dyDescent="0.3">
      <c r="A243" s="85"/>
      <c r="B243" s="58"/>
      <c r="C243" s="58"/>
      <c r="D243" s="110"/>
      <c r="E243" s="110"/>
      <c r="F243" s="58"/>
      <c r="G243" s="58"/>
      <c r="H243" s="58"/>
      <c r="I243" s="58"/>
      <c r="J243" s="85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</row>
    <row r="244" spans="1:25" ht="15.75" customHeight="1" x14ac:dyDescent="0.3">
      <c r="A244" s="85"/>
      <c r="B244" s="58"/>
      <c r="C244" s="58"/>
      <c r="D244" s="110"/>
      <c r="E244" s="110"/>
      <c r="F244" s="58"/>
      <c r="G244" s="58"/>
      <c r="H244" s="58"/>
      <c r="I244" s="58"/>
      <c r="J244" s="85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</row>
    <row r="245" spans="1:25" ht="15.75" customHeight="1" x14ac:dyDescent="0.3">
      <c r="A245" s="85"/>
      <c r="B245" s="58"/>
      <c r="C245" s="58"/>
      <c r="D245" s="110"/>
      <c r="E245" s="110"/>
      <c r="F245" s="58"/>
      <c r="G245" s="58"/>
      <c r="H245" s="58"/>
      <c r="I245" s="58"/>
      <c r="J245" s="85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</row>
    <row r="246" spans="1:25" ht="15.75" customHeight="1" x14ac:dyDescent="0.3">
      <c r="A246" s="85"/>
      <c r="B246" s="57"/>
      <c r="C246" s="57"/>
      <c r="D246" s="61"/>
      <c r="E246" s="57"/>
      <c r="F246" s="57"/>
      <c r="G246" s="57"/>
      <c r="H246" s="57"/>
      <c r="I246" s="57"/>
      <c r="J246" s="85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</row>
    <row r="247" spans="1:25" ht="15.75" customHeight="1" x14ac:dyDescent="0.2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</row>
    <row r="248" spans="1:25" ht="15.75" customHeight="1" x14ac:dyDescent="0.2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</row>
    <row r="249" spans="1:25" ht="15.75" customHeight="1" x14ac:dyDescent="0.2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</row>
    <row r="250" spans="1:25" ht="15.75" customHeight="1" x14ac:dyDescent="0.2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</row>
    <row r="251" spans="1:25" ht="15.75" customHeight="1" x14ac:dyDescent="0.2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</row>
    <row r="252" spans="1:25" ht="15.75" customHeight="1" x14ac:dyDescent="0.2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</row>
    <row r="253" spans="1:25" ht="15.75" customHeight="1" x14ac:dyDescent="0.2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</row>
    <row r="254" spans="1:25" ht="15.75" customHeight="1" x14ac:dyDescent="0.2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</row>
    <row r="255" spans="1:25" ht="15.75" customHeight="1" x14ac:dyDescent="0.2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</row>
    <row r="256" spans="1:25" ht="15.75" customHeight="1" x14ac:dyDescent="0.2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</row>
    <row r="257" spans="1:25" ht="15.75" customHeight="1" x14ac:dyDescent="0.2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</row>
    <row r="258" spans="1:25" ht="15.75" customHeight="1" x14ac:dyDescent="0.2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</row>
    <row r="259" spans="1:25" ht="15.75" customHeight="1" x14ac:dyDescent="0.2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</row>
    <row r="260" spans="1:25" ht="15.75" customHeight="1" x14ac:dyDescent="0.2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</row>
    <row r="261" spans="1:25" ht="15.75" customHeight="1" x14ac:dyDescent="0.2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</row>
    <row r="262" spans="1:25" ht="15.75" customHeight="1" x14ac:dyDescent="0.2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</row>
    <row r="263" spans="1:25" ht="15.75" customHeight="1" x14ac:dyDescent="0.2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</row>
    <row r="264" spans="1:25" ht="15.75" customHeight="1" x14ac:dyDescent="0.2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</row>
    <row r="265" spans="1:25" ht="15.75" customHeight="1" x14ac:dyDescent="0.2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</row>
    <row r="266" spans="1:25" ht="15.75" customHeight="1" x14ac:dyDescent="0.2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</row>
    <row r="267" spans="1:25" ht="15.75" customHeight="1" x14ac:dyDescent="0.2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</row>
    <row r="268" spans="1:25" ht="15.75" customHeight="1" x14ac:dyDescent="0.2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</row>
    <row r="269" spans="1:25" ht="15.75" customHeight="1" x14ac:dyDescent="0.2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</row>
    <row r="270" spans="1:25" ht="15.75" customHeight="1" x14ac:dyDescent="0.2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</row>
    <row r="271" spans="1:25" ht="15.75" customHeight="1" x14ac:dyDescent="0.2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</row>
    <row r="272" spans="1:25" ht="15.75" customHeight="1" x14ac:dyDescent="0.2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</row>
    <row r="273" spans="1:25" ht="15.75" customHeight="1" x14ac:dyDescent="0.2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</row>
    <row r="274" spans="1:25" ht="15.75" customHeight="1" x14ac:dyDescent="0.2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</row>
    <row r="275" spans="1:25" ht="15.75" customHeight="1" x14ac:dyDescent="0.2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</row>
    <row r="276" spans="1:25" ht="15.75" customHeight="1" x14ac:dyDescent="0.2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</row>
    <row r="277" spans="1:25" ht="15.75" customHeight="1" x14ac:dyDescent="0.2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</row>
    <row r="278" spans="1:25" ht="15.75" customHeight="1" x14ac:dyDescent="0.2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</row>
    <row r="279" spans="1:25" ht="15.75" customHeight="1" x14ac:dyDescent="0.2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</row>
    <row r="280" spans="1:25" ht="15.75" customHeight="1" x14ac:dyDescent="0.2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</row>
    <row r="281" spans="1:25" ht="15.75" customHeight="1" x14ac:dyDescent="0.2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</row>
    <row r="282" spans="1:25" ht="15.75" customHeight="1" x14ac:dyDescent="0.2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</row>
    <row r="283" spans="1:25" ht="15.75" customHeight="1" x14ac:dyDescent="0.2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</row>
    <row r="284" spans="1:25" ht="15.75" customHeight="1" x14ac:dyDescent="0.2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</row>
    <row r="285" spans="1:25" ht="15.75" customHeight="1" x14ac:dyDescent="0.2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</row>
    <row r="286" spans="1:25" ht="15.75" customHeight="1" x14ac:dyDescent="0.2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</row>
    <row r="287" spans="1:25" ht="15.75" customHeight="1" x14ac:dyDescent="0.2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</row>
    <row r="288" spans="1:25" ht="15.75" customHeight="1" x14ac:dyDescent="0.2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</row>
    <row r="289" spans="1:25" ht="15.75" customHeight="1" x14ac:dyDescent="0.2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</row>
    <row r="290" spans="1:25" ht="15.75" customHeight="1" x14ac:dyDescent="0.2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</row>
    <row r="291" spans="1:25" ht="15.75" customHeight="1" x14ac:dyDescent="0.2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</row>
    <row r="292" spans="1:25" ht="15.75" customHeight="1" x14ac:dyDescent="0.2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</row>
    <row r="293" spans="1:25" ht="15.75" customHeight="1" x14ac:dyDescent="0.2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</row>
    <row r="294" spans="1:25" ht="15.75" customHeight="1" x14ac:dyDescent="0.2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</row>
    <row r="295" spans="1:25" ht="15.75" customHeight="1" x14ac:dyDescent="0.2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</row>
    <row r="296" spans="1:25" ht="15.75" customHeight="1" x14ac:dyDescent="0.2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</row>
    <row r="297" spans="1:25" ht="15.75" customHeight="1" x14ac:dyDescent="0.2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</row>
    <row r="298" spans="1:25" ht="15.75" customHeight="1" x14ac:dyDescent="0.2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</row>
    <row r="299" spans="1:25" ht="15.75" customHeight="1" x14ac:dyDescent="0.2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</row>
    <row r="300" spans="1:25" ht="15.75" customHeight="1" x14ac:dyDescent="0.2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</row>
    <row r="301" spans="1:25" ht="15.75" customHeight="1" x14ac:dyDescent="0.2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</row>
    <row r="302" spans="1:25" ht="15.75" customHeight="1" x14ac:dyDescent="0.2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</row>
    <row r="303" spans="1:25" ht="15.75" customHeight="1" x14ac:dyDescent="0.2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</row>
    <row r="304" spans="1:25" ht="15.75" customHeight="1" x14ac:dyDescent="0.2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</row>
    <row r="305" spans="1:25" ht="15.75" customHeight="1" x14ac:dyDescent="0.2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</row>
    <row r="306" spans="1:25" ht="15.75" customHeight="1" x14ac:dyDescent="0.2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</row>
    <row r="307" spans="1:25" ht="15.75" customHeight="1" x14ac:dyDescent="0.2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</row>
    <row r="308" spans="1:25" ht="15.75" customHeight="1" x14ac:dyDescent="0.2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</row>
    <row r="309" spans="1:25" ht="15.75" customHeight="1" x14ac:dyDescent="0.2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</row>
    <row r="310" spans="1:25" ht="15.75" customHeight="1" x14ac:dyDescent="0.2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</row>
    <row r="311" spans="1:25" ht="15.75" customHeight="1" x14ac:dyDescent="0.2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</row>
    <row r="312" spans="1:25" ht="15.75" customHeight="1" x14ac:dyDescent="0.2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</row>
    <row r="313" spans="1:25" ht="15.75" customHeight="1" x14ac:dyDescent="0.2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</row>
    <row r="314" spans="1:25" ht="15.75" customHeight="1" x14ac:dyDescent="0.2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</row>
    <row r="315" spans="1:25" ht="15.75" customHeight="1" x14ac:dyDescent="0.2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</row>
    <row r="316" spans="1:25" ht="15.75" customHeight="1" x14ac:dyDescent="0.2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</row>
    <row r="317" spans="1:25" ht="15.75" customHeight="1" x14ac:dyDescent="0.2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</row>
    <row r="318" spans="1:25" ht="15.75" customHeight="1" x14ac:dyDescent="0.2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</row>
    <row r="319" spans="1:25" ht="15.75" customHeight="1" x14ac:dyDescent="0.2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</row>
    <row r="320" spans="1:25" ht="15.75" customHeight="1" x14ac:dyDescent="0.2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</row>
    <row r="321" spans="1:25" ht="15.75" customHeight="1" x14ac:dyDescent="0.2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</row>
    <row r="322" spans="1:25" ht="15.75" customHeight="1" x14ac:dyDescent="0.2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</row>
    <row r="323" spans="1:25" ht="15.75" customHeight="1" x14ac:dyDescent="0.2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</row>
    <row r="324" spans="1:25" ht="15.75" customHeight="1" x14ac:dyDescent="0.2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</row>
    <row r="325" spans="1:25" ht="15.75" customHeight="1" x14ac:dyDescent="0.2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</row>
    <row r="326" spans="1:25" ht="15.75" customHeight="1" x14ac:dyDescent="0.2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</row>
    <row r="327" spans="1:25" ht="15.75" customHeight="1" x14ac:dyDescent="0.2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</row>
    <row r="328" spans="1:25" ht="15.75" customHeight="1" x14ac:dyDescent="0.2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</row>
    <row r="329" spans="1:25" ht="15.75" customHeight="1" x14ac:dyDescent="0.2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</row>
    <row r="330" spans="1:25" ht="15.75" customHeight="1" x14ac:dyDescent="0.2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</row>
    <row r="331" spans="1:25" ht="15.75" customHeight="1" x14ac:dyDescent="0.2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</row>
    <row r="332" spans="1:25" ht="15.75" customHeight="1" x14ac:dyDescent="0.2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</row>
    <row r="333" spans="1:25" ht="15.75" customHeight="1" x14ac:dyDescent="0.2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</row>
    <row r="334" spans="1:25" ht="15.75" customHeight="1" x14ac:dyDescent="0.2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</row>
    <row r="335" spans="1:25" ht="15.75" customHeight="1" x14ac:dyDescent="0.2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</row>
    <row r="336" spans="1:25" ht="15.75" customHeight="1" x14ac:dyDescent="0.2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</row>
    <row r="337" spans="1:25" ht="15.75" customHeight="1" x14ac:dyDescent="0.2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</row>
    <row r="338" spans="1:25" ht="15.75" customHeight="1" x14ac:dyDescent="0.2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</row>
    <row r="339" spans="1:25" ht="15.75" customHeight="1" x14ac:dyDescent="0.2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</row>
    <row r="340" spans="1:25" ht="15.75" customHeight="1" x14ac:dyDescent="0.2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</row>
    <row r="341" spans="1:25" ht="15.75" customHeight="1" x14ac:dyDescent="0.2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</row>
    <row r="342" spans="1:25" ht="15.75" customHeight="1" x14ac:dyDescent="0.2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</row>
    <row r="343" spans="1:25" ht="15.75" customHeight="1" x14ac:dyDescent="0.2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</row>
    <row r="344" spans="1:25" ht="15.75" customHeight="1" x14ac:dyDescent="0.2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</row>
    <row r="345" spans="1:25" ht="15.75" customHeight="1" x14ac:dyDescent="0.2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</row>
    <row r="346" spans="1:25" ht="15.75" customHeight="1" x14ac:dyDescent="0.2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</row>
    <row r="347" spans="1:25" ht="15.75" customHeight="1" x14ac:dyDescent="0.2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</row>
    <row r="348" spans="1:25" ht="15.75" customHeight="1" x14ac:dyDescent="0.2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</row>
    <row r="349" spans="1:25" ht="15.75" customHeight="1" x14ac:dyDescent="0.2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</row>
    <row r="350" spans="1:25" ht="15.75" customHeight="1" x14ac:dyDescent="0.2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</row>
    <row r="351" spans="1:25" ht="15.75" customHeight="1" x14ac:dyDescent="0.2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</row>
    <row r="352" spans="1:25" ht="15.75" customHeight="1" x14ac:dyDescent="0.2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</row>
    <row r="353" spans="1:25" ht="15.75" customHeight="1" x14ac:dyDescent="0.2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</row>
    <row r="354" spans="1:25" ht="15.75" customHeight="1" x14ac:dyDescent="0.2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</row>
    <row r="355" spans="1:25" ht="15.75" customHeight="1" x14ac:dyDescent="0.2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</row>
    <row r="356" spans="1:25" ht="15.75" customHeight="1" x14ac:dyDescent="0.2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</row>
    <row r="357" spans="1:25" ht="15.75" customHeight="1" x14ac:dyDescent="0.2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</row>
    <row r="358" spans="1:25" ht="15.75" customHeight="1" x14ac:dyDescent="0.2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</row>
    <row r="359" spans="1:25" ht="15.75" customHeight="1" x14ac:dyDescent="0.2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</row>
    <row r="360" spans="1:25" ht="15.75" customHeight="1" x14ac:dyDescent="0.2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</row>
    <row r="361" spans="1:25" ht="15.75" customHeight="1" x14ac:dyDescent="0.2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</row>
    <row r="362" spans="1:25" ht="15.75" customHeight="1" x14ac:dyDescent="0.2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</row>
    <row r="363" spans="1:25" ht="15.75" customHeight="1" x14ac:dyDescent="0.2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</row>
    <row r="364" spans="1:25" ht="15.75" customHeight="1" x14ac:dyDescent="0.2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</row>
    <row r="365" spans="1:25" ht="15.75" customHeight="1" x14ac:dyDescent="0.2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</row>
    <row r="366" spans="1:25" ht="15.75" customHeight="1" x14ac:dyDescent="0.2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</row>
    <row r="367" spans="1:25" ht="15.75" customHeight="1" x14ac:dyDescent="0.2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</row>
    <row r="368" spans="1:25" ht="15.75" customHeight="1" x14ac:dyDescent="0.2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</row>
    <row r="369" spans="1:25" ht="15.75" customHeight="1" x14ac:dyDescent="0.2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</row>
    <row r="370" spans="1:25" ht="15.75" customHeight="1" x14ac:dyDescent="0.2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</row>
    <row r="371" spans="1:25" ht="15.75" customHeight="1" x14ac:dyDescent="0.2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</row>
    <row r="372" spans="1:25" ht="15.75" customHeight="1" x14ac:dyDescent="0.2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</row>
    <row r="373" spans="1:25" ht="15.75" customHeight="1" x14ac:dyDescent="0.2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</row>
    <row r="374" spans="1:25" ht="15.75" customHeight="1" x14ac:dyDescent="0.2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</row>
    <row r="375" spans="1:25" ht="15.75" customHeight="1" x14ac:dyDescent="0.2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</row>
    <row r="376" spans="1:25" ht="15.75" customHeight="1" x14ac:dyDescent="0.2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</row>
    <row r="377" spans="1:25" ht="15.75" customHeight="1" x14ac:dyDescent="0.2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</row>
    <row r="378" spans="1:25" ht="15.75" customHeight="1" x14ac:dyDescent="0.2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</row>
    <row r="379" spans="1:25" ht="15.75" customHeight="1" x14ac:dyDescent="0.2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</row>
    <row r="380" spans="1:25" ht="15.75" customHeight="1" x14ac:dyDescent="0.2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</row>
    <row r="381" spans="1:25" ht="15.75" customHeight="1" x14ac:dyDescent="0.2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</row>
    <row r="382" spans="1:25" ht="15.75" customHeight="1" x14ac:dyDescent="0.2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</row>
    <row r="383" spans="1:25" ht="15.75" customHeight="1" x14ac:dyDescent="0.2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</row>
    <row r="384" spans="1:25" ht="15.75" customHeight="1" x14ac:dyDescent="0.2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</row>
    <row r="385" spans="1:25" ht="15.75" customHeight="1" x14ac:dyDescent="0.2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</row>
    <row r="386" spans="1:25" ht="15.75" customHeight="1" x14ac:dyDescent="0.2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</row>
    <row r="387" spans="1:25" ht="15.75" customHeight="1" x14ac:dyDescent="0.2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</row>
    <row r="388" spans="1:25" ht="15.75" customHeight="1" x14ac:dyDescent="0.2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</row>
    <row r="389" spans="1:25" ht="15.75" customHeight="1" x14ac:dyDescent="0.2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</row>
    <row r="390" spans="1:25" ht="15.75" customHeight="1" x14ac:dyDescent="0.2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</row>
    <row r="391" spans="1:25" ht="15.75" customHeight="1" x14ac:dyDescent="0.2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</row>
    <row r="392" spans="1:25" ht="15.75" customHeight="1" x14ac:dyDescent="0.2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</row>
    <row r="393" spans="1:25" ht="15.75" customHeight="1" x14ac:dyDescent="0.2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</row>
    <row r="394" spans="1:25" ht="15.75" customHeight="1" x14ac:dyDescent="0.2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</row>
    <row r="395" spans="1:25" ht="15.75" customHeight="1" x14ac:dyDescent="0.2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</row>
    <row r="396" spans="1:25" ht="15.75" customHeight="1" x14ac:dyDescent="0.2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</row>
    <row r="397" spans="1:25" ht="15.75" customHeight="1" x14ac:dyDescent="0.2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</row>
    <row r="398" spans="1:25" ht="15.75" customHeight="1" x14ac:dyDescent="0.2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</row>
    <row r="399" spans="1:25" ht="15.75" customHeight="1" x14ac:dyDescent="0.2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</row>
    <row r="400" spans="1:25" ht="15.75" customHeight="1" x14ac:dyDescent="0.2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</row>
    <row r="401" spans="1:25" ht="15.75" customHeight="1" x14ac:dyDescent="0.2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</row>
    <row r="402" spans="1:25" ht="15.75" customHeight="1" x14ac:dyDescent="0.2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</row>
    <row r="403" spans="1:25" ht="15.75" customHeight="1" x14ac:dyDescent="0.2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</row>
    <row r="404" spans="1:25" ht="15.75" customHeight="1" x14ac:dyDescent="0.2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</row>
    <row r="405" spans="1:25" ht="15.75" customHeight="1" x14ac:dyDescent="0.2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</row>
    <row r="406" spans="1:25" ht="15.75" customHeight="1" x14ac:dyDescent="0.2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</row>
    <row r="407" spans="1:25" ht="15.75" customHeight="1" x14ac:dyDescent="0.2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</row>
    <row r="408" spans="1:25" ht="15.75" customHeight="1" x14ac:dyDescent="0.2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</row>
    <row r="409" spans="1:25" ht="15.75" customHeight="1" x14ac:dyDescent="0.2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</row>
    <row r="410" spans="1:25" ht="15.75" customHeight="1" x14ac:dyDescent="0.2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</row>
    <row r="411" spans="1:25" ht="15.75" customHeight="1" x14ac:dyDescent="0.2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</row>
    <row r="412" spans="1:25" ht="15.75" customHeight="1" x14ac:dyDescent="0.2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</row>
    <row r="413" spans="1:25" ht="15.75" customHeight="1" x14ac:dyDescent="0.2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</row>
    <row r="414" spans="1:25" ht="15.75" customHeight="1" x14ac:dyDescent="0.2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</row>
    <row r="415" spans="1:25" ht="15.75" customHeight="1" x14ac:dyDescent="0.2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</row>
    <row r="416" spans="1:25" ht="15.75" customHeight="1" x14ac:dyDescent="0.2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</row>
    <row r="417" spans="1:25" ht="15.75" customHeight="1" x14ac:dyDescent="0.2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</row>
    <row r="418" spans="1:25" ht="15.75" customHeight="1" x14ac:dyDescent="0.2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</row>
    <row r="419" spans="1:25" ht="15.75" customHeight="1" x14ac:dyDescent="0.2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</row>
    <row r="420" spans="1:25" ht="15.75" customHeight="1" x14ac:dyDescent="0.2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</row>
    <row r="421" spans="1:25" ht="15.75" customHeight="1" x14ac:dyDescent="0.2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</row>
    <row r="422" spans="1:25" ht="15.75" customHeight="1" x14ac:dyDescent="0.2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</row>
    <row r="423" spans="1:25" ht="15.75" customHeight="1" x14ac:dyDescent="0.2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</row>
    <row r="424" spans="1:25" ht="15.75" customHeight="1" x14ac:dyDescent="0.2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</row>
    <row r="425" spans="1:25" ht="15.75" customHeight="1" x14ac:dyDescent="0.2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</row>
    <row r="426" spans="1:25" ht="15.75" customHeight="1" x14ac:dyDescent="0.2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</row>
    <row r="427" spans="1:25" ht="15.75" customHeight="1" x14ac:dyDescent="0.2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</row>
    <row r="428" spans="1:25" ht="15.75" customHeight="1" x14ac:dyDescent="0.2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</row>
    <row r="429" spans="1:25" ht="15.75" customHeight="1" x14ac:dyDescent="0.2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</row>
    <row r="430" spans="1:25" ht="15.75" customHeight="1" x14ac:dyDescent="0.2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</row>
    <row r="431" spans="1:25" ht="15.75" customHeight="1" x14ac:dyDescent="0.2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</row>
    <row r="432" spans="1:25" ht="15.75" customHeight="1" x14ac:dyDescent="0.2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</row>
    <row r="433" spans="1:25" ht="15.75" customHeight="1" x14ac:dyDescent="0.2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</row>
    <row r="434" spans="1:25" ht="15.75" customHeight="1" x14ac:dyDescent="0.2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</row>
    <row r="435" spans="1:25" ht="15.75" customHeight="1" x14ac:dyDescent="0.2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</row>
    <row r="436" spans="1:25" ht="15.75" customHeight="1" x14ac:dyDescent="0.2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</row>
    <row r="437" spans="1:25" ht="15.75" customHeight="1" x14ac:dyDescent="0.2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</row>
    <row r="438" spans="1:25" ht="15.75" customHeight="1" x14ac:dyDescent="0.2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</row>
    <row r="439" spans="1:25" ht="15.75" customHeight="1" x14ac:dyDescent="0.2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</row>
    <row r="440" spans="1:25" ht="15.75" customHeight="1" x14ac:dyDescent="0.2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</row>
    <row r="441" spans="1:25" ht="15.75" customHeight="1" x14ac:dyDescent="0.2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</row>
    <row r="442" spans="1:25" ht="15.75" customHeight="1" x14ac:dyDescent="0.2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</row>
    <row r="443" spans="1:25" ht="15.75" customHeight="1" x14ac:dyDescent="0.2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</row>
    <row r="444" spans="1:25" ht="15.75" customHeight="1" x14ac:dyDescent="0.2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</row>
    <row r="445" spans="1:25" ht="15.75" customHeight="1" x14ac:dyDescent="0.2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</row>
    <row r="446" spans="1:25" ht="15.75" customHeight="1" x14ac:dyDescent="0.2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</row>
    <row r="447" spans="1:25" ht="15.75" customHeight="1" x14ac:dyDescent="0.2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</row>
    <row r="448" spans="1:25" ht="15.75" customHeight="1" x14ac:dyDescent="0.2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</row>
    <row r="449" spans="1:25" ht="15.75" customHeight="1" x14ac:dyDescent="0.2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</row>
    <row r="450" spans="1:25" ht="15.75" customHeight="1" x14ac:dyDescent="0.2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</row>
    <row r="451" spans="1:25" ht="15.75" customHeight="1" x14ac:dyDescent="0.2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</row>
    <row r="452" spans="1:25" ht="15.75" customHeight="1" x14ac:dyDescent="0.2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</row>
    <row r="453" spans="1:25" ht="15.75" customHeight="1" x14ac:dyDescent="0.2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</row>
    <row r="454" spans="1:25" ht="15.75" customHeight="1" x14ac:dyDescent="0.2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</row>
    <row r="455" spans="1:25" ht="15.75" customHeight="1" x14ac:dyDescent="0.2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</row>
    <row r="456" spans="1:25" ht="15.75" customHeight="1" x14ac:dyDescent="0.2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</row>
    <row r="457" spans="1:25" ht="15.75" customHeight="1" x14ac:dyDescent="0.2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</row>
    <row r="458" spans="1:25" ht="15.75" customHeight="1" x14ac:dyDescent="0.2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</row>
    <row r="459" spans="1:25" ht="15.75" customHeight="1" x14ac:dyDescent="0.2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</row>
    <row r="460" spans="1:25" ht="15.75" customHeight="1" x14ac:dyDescent="0.2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</row>
    <row r="461" spans="1:25" ht="15.75" customHeight="1" x14ac:dyDescent="0.2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</row>
    <row r="462" spans="1:25" ht="15.75" customHeight="1" x14ac:dyDescent="0.2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</row>
    <row r="463" spans="1:25" ht="15.75" customHeight="1" x14ac:dyDescent="0.2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</row>
    <row r="464" spans="1:25" ht="15.75" customHeight="1" x14ac:dyDescent="0.2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</row>
    <row r="465" spans="1:25" ht="15.75" customHeight="1" x14ac:dyDescent="0.2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</row>
    <row r="466" spans="1:25" ht="15.75" customHeight="1" x14ac:dyDescent="0.2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</row>
    <row r="467" spans="1:25" ht="15.75" customHeight="1" x14ac:dyDescent="0.2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</row>
    <row r="468" spans="1:25" ht="15.75" customHeight="1" x14ac:dyDescent="0.2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</row>
    <row r="469" spans="1:25" ht="15.75" customHeight="1" x14ac:dyDescent="0.2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</row>
    <row r="470" spans="1:25" ht="15.75" customHeight="1" x14ac:dyDescent="0.2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</row>
    <row r="471" spans="1:25" ht="15.75" customHeight="1" x14ac:dyDescent="0.2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</row>
    <row r="472" spans="1:25" ht="15.75" customHeight="1" x14ac:dyDescent="0.2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</row>
    <row r="473" spans="1:25" ht="15.75" customHeight="1" x14ac:dyDescent="0.2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</row>
    <row r="474" spans="1:25" ht="15.75" customHeight="1" x14ac:dyDescent="0.2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</row>
    <row r="475" spans="1:25" ht="15.75" customHeight="1" x14ac:dyDescent="0.2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</row>
    <row r="476" spans="1:25" ht="15.75" customHeight="1" x14ac:dyDescent="0.2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</row>
    <row r="477" spans="1:25" ht="15.75" customHeight="1" x14ac:dyDescent="0.2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</row>
    <row r="478" spans="1:25" ht="15.75" customHeight="1" x14ac:dyDescent="0.2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</row>
    <row r="479" spans="1:25" ht="15.75" customHeight="1" x14ac:dyDescent="0.2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</row>
    <row r="480" spans="1:25" ht="15.75" customHeight="1" x14ac:dyDescent="0.2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</row>
    <row r="481" spans="1:25" ht="15.75" customHeight="1" x14ac:dyDescent="0.2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</row>
    <row r="482" spans="1:25" ht="15.75" customHeight="1" x14ac:dyDescent="0.2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</row>
    <row r="483" spans="1:25" ht="15.75" customHeight="1" x14ac:dyDescent="0.2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</row>
    <row r="484" spans="1:25" ht="15.75" customHeight="1" x14ac:dyDescent="0.2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</row>
    <row r="485" spans="1:25" ht="15.75" customHeight="1" x14ac:dyDescent="0.2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</row>
    <row r="486" spans="1:25" ht="15.75" customHeight="1" x14ac:dyDescent="0.2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</row>
    <row r="487" spans="1:25" ht="15.75" customHeight="1" x14ac:dyDescent="0.2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</row>
    <row r="488" spans="1:25" ht="15.75" customHeight="1" x14ac:dyDescent="0.2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</row>
    <row r="489" spans="1:25" ht="15.75" customHeight="1" x14ac:dyDescent="0.2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</row>
    <row r="490" spans="1:25" ht="15.75" customHeight="1" x14ac:dyDescent="0.2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</row>
    <row r="491" spans="1:25" ht="15.75" customHeight="1" x14ac:dyDescent="0.2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</row>
    <row r="492" spans="1:25" ht="15.75" customHeight="1" x14ac:dyDescent="0.2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</row>
    <row r="493" spans="1:25" ht="15.75" customHeight="1" x14ac:dyDescent="0.2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</row>
    <row r="494" spans="1:25" ht="15.75" customHeight="1" x14ac:dyDescent="0.2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</row>
    <row r="495" spans="1:25" ht="15.75" customHeight="1" x14ac:dyDescent="0.2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</row>
    <row r="496" spans="1:25" ht="15.75" customHeight="1" x14ac:dyDescent="0.2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</row>
    <row r="497" spans="1:25" ht="15.75" customHeight="1" x14ac:dyDescent="0.2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</row>
    <row r="498" spans="1:25" ht="15.75" customHeight="1" x14ac:dyDescent="0.2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</row>
    <row r="499" spans="1:25" ht="15.75" customHeight="1" x14ac:dyDescent="0.2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</row>
    <row r="500" spans="1:25" ht="15.75" customHeight="1" x14ac:dyDescent="0.2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</row>
    <row r="501" spans="1:25" ht="15.75" customHeight="1" x14ac:dyDescent="0.2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</row>
    <row r="502" spans="1:25" ht="15.75" customHeight="1" x14ac:dyDescent="0.2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</row>
    <row r="503" spans="1:25" ht="15.75" customHeight="1" x14ac:dyDescent="0.2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</row>
    <row r="504" spans="1:25" ht="15.75" customHeight="1" x14ac:dyDescent="0.2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</row>
    <row r="505" spans="1:25" ht="15.75" customHeight="1" x14ac:dyDescent="0.2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</row>
    <row r="506" spans="1:25" ht="15.75" customHeight="1" x14ac:dyDescent="0.2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</row>
    <row r="507" spans="1:25" ht="15.75" customHeight="1" x14ac:dyDescent="0.2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</row>
    <row r="508" spans="1:25" ht="15.75" customHeight="1" x14ac:dyDescent="0.2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</row>
    <row r="509" spans="1:25" ht="15.75" customHeight="1" x14ac:dyDescent="0.2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</row>
    <row r="510" spans="1:25" ht="15.75" customHeight="1" x14ac:dyDescent="0.2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</row>
    <row r="511" spans="1:25" ht="15.75" customHeight="1" x14ac:dyDescent="0.2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</row>
    <row r="512" spans="1:25" ht="15.75" customHeight="1" x14ac:dyDescent="0.2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</row>
    <row r="513" spans="1:25" ht="15.75" customHeight="1" x14ac:dyDescent="0.2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</row>
    <row r="514" spans="1:25" ht="15.75" customHeight="1" x14ac:dyDescent="0.2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</row>
    <row r="515" spans="1:25" ht="15.75" customHeight="1" x14ac:dyDescent="0.2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</row>
    <row r="516" spans="1:25" ht="15.75" customHeight="1" x14ac:dyDescent="0.2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</row>
    <row r="517" spans="1:25" ht="15.75" customHeight="1" x14ac:dyDescent="0.2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</row>
    <row r="518" spans="1:25" ht="15.75" customHeight="1" x14ac:dyDescent="0.2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</row>
    <row r="519" spans="1:25" ht="15.75" customHeight="1" x14ac:dyDescent="0.2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</row>
    <row r="520" spans="1:25" ht="15.75" customHeight="1" x14ac:dyDescent="0.2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</row>
    <row r="521" spans="1:25" ht="15.75" customHeight="1" x14ac:dyDescent="0.2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</row>
    <row r="522" spans="1:25" ht="15.75" customHeight="1" x14ac:dyDescent="0.2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</row>
    <row r="523" spans="1:25" ht="15.75" customHeight="1" x14ac:dyDescent="0.2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</row>
    <row r="524" spans="1:25" ht="15.75" customHeight="1" x14ac:dyDescent="0.2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</row>
    <row r="525" spans="1:25" ht="15.75" customHeight="1" x14ac:dyDescent="0.2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</row>
    <row r="526" spans="1:25" ht="15.75" customHeight="1" x14ac:dyDescent="0.2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</row>
    <row r="527" spans="1:25" ht="15.75" customHeight="1" x14ac:dyDescent="0.2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</row>
    <row r="528" spans="1:25" ht="15.75" customHeight="1" x14ac:dyDescent="0.2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</row>
    <row r="529" spans="1:25" ht="15.75" customHeight="1" x14ac:dyDescent="0.2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</row>
    <row r="530" spans="1:25" ht="15.75" customHeight="1" x14ac:dyDescent="0.2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</row>
    <row r="531" spans="1:25" ht="15.75" customHeight="1" x14ac:dyDescent="0.2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</row>
    <row r="532" spans="1:25" ht="15.75" customHeight="1" x14ac:dyDescent="0.2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</row>
    <row r="533" spans="1:25" ht="15.75" customHeight="1" x14ac:dyDescent="0.2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</row>
    <row r="534" spans="1:25" ht="15.75" customHeight="1" x14ac:dyDescent="0.2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</row>
    <row r="535" spans="1:25" ht="15.75" customHeight="1" x14ac:dyDescent="0.2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</row>
    <row r="536" spans="1:25" ht="15.75" customHeight="1" x14ac:dyDescent="0.2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ht="15.75" customHeight="1" x14ac:dyDescent="0.2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</row>
    <row r="538" spans="1:25" ht="15.75" customHeight="1" x14ac:dyDescent="0.2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</row>
    <row r="539" spans="1:25" ht="15.75" customHeight="1" x14ac:dyDescent="0.2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</row>
    <row r="540" spans="1:25" ht="15.75" customHeight="1" x14ac:dyDescent="0.2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</row>
    <row r="541" spans="1:25" ht="15.75" customHeight="1" x14ac:dyDescent="0.2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</row>
    <row r="542" spans="1:25" ht="15.75" customHeight="1" x14ac:dyDescent="0.2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</row>
    <row r="543" spans="1:25" ht="15.75" customHeight="1" x14ac:dyDescent="0.2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</row>
    <row r="544" spans="1:25" ht="15.75" customHeight="1" x14ac:dyDescent="0.2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</row>
    <row r="545" spans="1:25" ht="15.75" customHeight="1" x14ac:dyDescent="0.2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</row>
    <row r="546" spans="1:25" ht="15.75" customHeight="1" x14ac:dyDescent="0.2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</row>
    <row r="547" spans="1:25" ht="15.75" customHeight="1" x14ac:dyDescent="0.2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</row>
    <row r="548" spans="1:25" ht="15.75" customHeight="1" x14ac:dyDescent="0.2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</row>
    <row r="549" spans="1:25" ht="15.75" customHeight="1" x14ac:dyDescent="0.2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</row>
    <row r="550" spans="1:25" ht="15.75" customHeight="1" x14ac:dyDescent="0.2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</row>
    <row r="551" spans="1:25" ht="15.75" customHeight="1" x14ac:dyDescent="0.2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</row>
    <row r="552" spans="1:25" ht="15.75" customHeight="1" x14ac:dyDescent="0.2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</row>
    <row r="553" spans="1:25" ht="15.75" customHeight="1" x14ac:dyDescent="0.2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</row>
    <row r="554" spans="1:25" ht="15.75" customHeight="1" x14ac:dyDescent="0.2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</row>
    <row r="555" spans="1:25" ht="15.75" customHeight="1" x14ac:dyDescent="0.2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</row>
    <row r="556" spans="1:25" ht="15.75" customHeight="1" x14ac:dyDescent="0.2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</row>
    <row r="557" spans="1:25" ht="15.75" customHeight="1" x14ac:dyDescent="0.2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</row>
    <row r="558" spans="1:25" ht="15.75" customHeight="1" x14ac:dyDescent="0.2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</row>
    <row r="559" spans="1:25" ht="15.75" customHeight="1" x14ac:dyDescent="0.2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</row>
    <row r="560" spans="1:25" ht="15.75" customHeight="1" x14ac:dyDescent="0.2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</row>
    <row r="561" spans="1:25" ht="15.75" customHeight="1" x14ac:dyDescent="0.2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</row>
    <row r="562" spans="1:25" ht="15.75" customHeight="1" x14ac:dyDescent="0.2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</row>
    <row r="563" spans="1:25" ht="15.75" customHeight="1" x14ac:dyDescent="0.2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</row>
    <row r="564" spans="1:25" ht="15.75" customHeight="1" x14ac:dyDescent="0.2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</row>
    <row r="565" spans="1:25" ht="15.75" customHeight="1" x14ac:dyDescent="0.2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</row>
    <row r="566" spans="1:25" ht="15.75" customHeight="1" x14ac:dyDescent="0.2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</row>
    <row r="567" spans="1:25" ht="15.75" customHeight="1" x14ac:dyDescent="0.2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</row>
    <row r="568" spans="1:25" ht="15.75" customHeight="1" x14ac:dyDescent="0.2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</row>
    <row r="569" spans="1:25" ht="15.75" customHeight="1" x14ac:dyDescent="0.2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</row>
    <row r="570" spans="1:25" ht="15.75" customHeight="1" x14ac:dyDescent="0.2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</row>
    <row r="571" spans="1:25" ht="15.75" customHeight="1" x14ac:dyDescent="0.2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</row>
    <row r="572" spans="1:25" ht="15.75" customHeight="1" x14ac:dyDescent="0.2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</row>
    <row r="573" spans="1:25" ht="15.75" customHeight="1" x14ac:dyDescent="0.2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</row>
    <row r="574" spans="1:25" ht="15.75" customHeight="1" x14ac:dyDescent="0.2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</row>
    <row r="575" spans="1:25" ht="15.75" customHeight="1" x14ac:dyDescent="0.2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</row>
    <row r="576" spans="1:25" ht="15.75" customHeight="1" x14ac:dyDescent="0.2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</row>
    <row r="577" spans="1:25" ht="15.75" customHeight="1" x14ac:dyDescent="0.2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</row>
    <row r="578" spans="1:25" ht="15.75" customHeight="1" x14ac:dyDescent="0.2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</row>
    <row r="579" spans="1:25" ht="15.75" customHeight="1" x14ac:dyDescent="0.2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</row>
    <row r="580" spans="1:25" ht="15.75" customHeight="1" x14ac:dyDescent="0.2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</row>
    <row r="581" spans="1:25" ht="15.75" customHeight="1" x14ac:dyDescent="0.2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</row>
    <row r="582" spans="1:25" ht="15.75" customHeight="1" x14ac:dyDescent="0.2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</row>
    <row r="583" spans="1:25" ht="15.75" customHeight="1" x14ac:dyDescent="0.2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</row>
    <row r="584" spans="1:25" ht="15.75" customHeight="1" x14ac:dyDescent="0.2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</row>
    <row r="585" spans="1:25" ht="15.75" customHeight="1" x14ac:dyDescent="0.2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</row>
    <row r="586" spans="1:25" ht="15.75" customHeight="1" x14ac:dyDescent="0.2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</row>
    <row r="587" spans="1:25" ht="15.75" customHeight="1" x14ac:dyDescent="0.2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</row>
    <row r="588" spans="1:25" ht="15.75" customHeight="1" x14ac:dyDescent="0.2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</row>
    <row r="589" spans="1:25" ht="15.75" customHeight="1" x14ac:dyDescent="0.2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</row>
    <row r="590" spans="1:25" ht="15.75" customHeight="1" x14ac:dyDescent="0.2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</row>
    <row r="591" spans="1:25" ht="15.75" customHeight="1" x14ac:dyDescent="0.2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</row>
    <row r="592" spans="1:25" ht="15.75" customHeight="1" x14ac:dyDescent="0.2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</row>
    <row r="593" spans="1:25" ht="15.75" customHeight="1" x14ac:dyDescent="0.2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</row>
    <row r="594" spans="1:25" ht="15.75" customHeight="1" x14ac:dyDescent="0.2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</row>
    <row r="595" spans="1:25" ht="15.75" customHeight="1" x14ac:dyDescent="0.2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</row>
    <row r="596" spans="1:25" ht="15.75" customHeight="1" x14ac:dyDescent="0.2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</row>
    <row r="597" spans="1:25" ht="15.75" customHeight="1" x14ac:dyDescent="0.2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</row>
    <row r="598" spans="1:25" ht="15.75" customHeight="1" x14ac:dyDescent="0.2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</row>
    <row r="599" spans="1:25" ht="15.75" customHeight="1" x14ac:dyDescent="0.2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</row>
    <row r="600" spans="1:25" ht="15.75" customHeight="1" x14ac:dyDescent="0.2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</row>
    <row r="601" spans="1:25" ht="15.75" customHeight="1" x14ac:dyDescent="0.2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</row>
    <row r="602" spans="1:25" ht="15.75" customHeight="1" x14ac:dyDescent="0.2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</row>
    <row r="603" spans="1:25" ht="15.75" customHeight="1" x14ac:dyDescent="0.2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</row>
    <row r="604" spans="1:25" ht="15.75" customHeight="1" x14ac:dyDescent="0.2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</row>
    <row r="605" spans="1:25" ht="15.75" customHeight="1" x14ac:dyDescent="0.2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</row>
    <row r="606" spans="1:25" ht="15.75" customHeight="1" x14ac:dyDescent="0.2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</row>
    <row r="607" spans="1:25" ht="15.75" customHeight="1" x14ac:dyDescent="0.2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</row>
    <row r="608" spans="1:25" ht="15.75" customHeight="1" x14ac:dyDescent="0.2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</row>
    <row r="609" spans="1:25" ht="15.75" customHeight="1" x14ac:dyDescent="0.2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</row>
    <row r="610" spans="1:25" ht="15.75" customHeight="1" x14ac:dyDescent="0.2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</row>
    <row r="611" spans="1:25" ht="15.75" customHeight="1" x14ac:dyDescent="0.2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</row>
    <row r="612" spans="1:25" ht="15.75" customHeight="1" x14ac:dyDescent="0.2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</row>
    <row r="613" spans="1:25" ht="15.75" customHeight="1" x14ac:dyDescent="0.2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</row>
    <row r="614" spans="1:25" ht="15.75" customHeight="1" x14ac:dyDescent="0.2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</row>
    <row r="615" spans="1:25" ht="15.75" customHeight="1" x14ac:dyDescent="0.2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</row>
    <row r="616" spans="1:25" ht="15.75" customHeight="1" x14ac:dyDescent="0.2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</row>
    <row r="617" spans="1:25" ht="15.75" customHeight="1" x14ac:dyDescent="0.2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</row>
    <row r="618" spans="1:25" ht="15.75" customHeight="1" x14ac:dyDescent="0.2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</row>
    <row r="619" spans="1:25" ht="15.75" customHeight="1" x14ac:dyDescent="0.2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</row>
    <row r="620" spans="1:25" ht="15.75" customHeight="1" x14ac:dyDescent="0.2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</row>
    <row r="621" spans="1:25" ht="15.75" customHeight="1" x14ac:dyDescent="0.2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</row>
    <row r="622" spans="1:25" ht="15.75" customHeight="1" x14ac:dyDescent="0.2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</row>
    <row r="623" spans="1:25" ht="15.75" customHeight="1" x14ac:dyDescent="0.2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</row>
    <row r="624" spans="1:25" ht="15.75" customHeight="1" x14ac:dyDescent="0.2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</row>
    <row r="625" spans="1:25" ht="15.75" customHeight="1" x14ac:dyDescent="0.2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</row>
    <row r="626" spans="1:25" ht="15.75" customHeight="1" x14ac:dyDescent="0.2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</row>
    <row r="627" spans="1:25" ht="15.75" customHeight="1" x14ac:dyDescent="0.2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</row>
    <row r="628" spans="1:25" ht="15.75" customHeight="1" x14ac:dyDescent="0.2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</row>
    <row r="629" spans="1:25" ht="15.75" customHeight="1" x14ac:dyDescent="0.2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</row>
    <row r="630" spans="1:25" ht="15.75" customHeight="1" x14ac:dyDescent="0.2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</row>
    <row r="631" spans="1:25" ht="15.75" customHeight="1" x14ac:dyDescent="0.2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</row>
    <row r="632" spans="1:25" ht="15.75" customHeight="1" x14ac:dyDescent="0.2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</row>
    <row r="633" spans="1:25" ht="15.75" customHeight="1" x14ac:dyDescent="0.2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</row>
    <row r="634" spans="1:25" ht="15.75" customHeight="1" x14ac:dyDescent="0.2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</row>
    <row r="635" spans="1:25" ht="15.75" customHeight="1" x14ac:dyDescent="0.2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</row>
    <row r="636" spans="1:25" ht="15.75" customHeight="1" x14ac:dyDescent="0.2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</row>
    <row r="637" spans="1:25" ht="15.75" customHeight="1" x14ac:dyDescent="0.2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</row>
    <row r="638" spans="1:25" ht="15.75" customHeight="1" x14ac:dyDescent="0.2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</row>
    <row r="639" spans="1:25" ht="15.75" customHeight="1" x14ac:dyDescent="0.2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</row>
    <row r="640" spans="1:25" ht="15.75" customHeight="1" x14ac:dyDescent="0.2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</row>
    <row r="641" spans="1:25" ht="15.75" customHeight="1" x14ac:dyDescent="0.2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</row>
    <row r="642" spans="1:25" ht="15.75" customHeight="1" x14ac:dyDescent="0.2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</row>
    <row r="643" spans="1:25" ht="15.75" customHeight="1" x14ac:dyDescent="0.2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</row>
    <row r="644" spans="1:25" ht="15.75" customHeight="1" x14ac:dyDescent="0.2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</row>
    <row r="645" spans="1:25" ht="15.75" customHeight="1" x14ac:dyDescent="0.2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</row>
    <row r="646" spans="1:25" ht="15.75" customHeight="1" x14ac:dyDescent="0.2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</row>
    <row r="647" spans="1:25" ht="15.75" customHeight="1" x14ac:dyDescent="0.2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</row>
    <row r="648" spans="1:25" ht="15.75" customHeight="1" x14ac:dyDescent="0.2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</row>
    <row r="649" spans="1:25" ht="15.75" customHeight="1" x14ac:dyDescent="0.2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</row>
    <row r="650" spans="1:25" ht="15.75" customHeight="1" x14ac:dyDescent="0.2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</row>
    <row r="651" spans="1:25" ht="15.75" customHeight="1" x14ac:dyDescent="0.2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</row>
    <row r="652" spans="1:25" ht="15.75" customHeight="1" x14ac:dyDescent="0.2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</row>
    <row r="653" spans="1:25" ht="15.75" customHeight="1" x14ac:dyDescent="0.2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</row>
    <row r="654" spans="1:25" ht="15.75" customHeight="1" x14ac:dyDescent="0.2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</row>
    <row r="655" spans="1:25" ht="15.75" customHeight="1" x14ac:dyDescent="0.2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</row>
    <row r="656" spans="1:25" ht="15.75" customHeight="1" x14ac:dyDescent="0.2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</row>
    <row r="657" spans="1:25" ht="15.75" customHeight="1" x14ac:dyDescent="0.2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</row>
    <row r="658" spans="1:25" ht="15.75" customHeight="1" x14ac:dyDescent="0.2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</row>
    <row r="659" spans="1:25" ht="15.75" customHeight="1" x14ac:dyDescent="0.2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</row>
    <row r="660" spans="1:25" ht="15.75" customHeight="1" x14ac:dyDescent="0.2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</row>
    <row r="661" spans="1:25" ht="15.75" customHeight="1" x14ac:dyDescent="0.2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</row>
    <row r="662" spans="1:25" ht="15.75" customHeight="1" x14ac:dyDescent="0.2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</row>
    <row r="663" spans="1:25" ht="15.75" customHeight="1" x14ac:dyDescent="0.2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</row>
    <row r="664" spans="1:25" ht="15.75" customHeight="1" x14ac:dyDescent="0.2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</row>
    <row r="665" spans="1:25" ht="15.75" customHeight="1" x14ac:dyDescent="0.2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</row>
    <row r="666" spans="1:25" ht="15.75" customHeight="1" x14ac:dyDescent="0.2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</row>
    <row r="667" spans="1:25" ht="15.75" customHeight="1" x14ac:dyDescent="0.2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</row>
    <row r="668" spans="1:25" ht="15.75" customHeight="1" x14ac:dyDescent="0.2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</row>
    <row r="669" spans="1:25" ht="15.75" customHeight="1" x14ac:dyDescent="0.2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</row>
    <row r="670" spans="1:25" ht="15.75" customHeight="1" x14ac:dyDescent="0.2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</row>
    <row r="671" spans="1:25" ht="15.75" customHeight="1" x14ac:dyDescent="0.2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</row>
    <row r="672" spans="1:25" ht="15.75" customHeight="1" x14ac:dyDescent="0.2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</row>
    <row r="673" spans="1:25" ht="15.75" customHeight="1" x14ac:dyDescent="0.2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</row>
    <row r="674" spans="1:25" ht="15.75" customHeight="1" x14ac:dyDescent="0.2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</row>
    <row r="675" spans="1:25" ht="15.75" customHeight="1" x14ac:dyDescent="0.2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</row>
    <row r="676" spans="1:25" ht="15.75" customHeight="1" x14ac:dyDescent="0.2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</row>
    <row r="677" spans="1:25" ht="15.75" customHeight="1" x14ac:dyDescent="0.2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</row>
    <row r="678" spans="1:25" ht="15.75" customHeight="1" x14ac:dyDescent="0.2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</row>
    <row r="679" spans="1:25" ht="15.75" customHeight="1" x14ac:dyDescent="0.2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</row>
    <row r="680" spans="1:25" ht="15.75" customHeight="1" x14ac:dyDescent="0.2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</row>
    <row r="681" spans="1:25" ht="15.75" customHeight="1" x14ac:dyDescent="0.2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</row>
    <row r="682" spans="1:25" ht="15.75" customHeight="1" x14ac:dyDescent="0.2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</row>
    <row r="683" spans="1:25" ht="15.75" customHeight="1" x14ac:dyDescent="0.2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</row>
    <row r="684" spans="1:25" ht="15.75" customHeight="1" x14ac:dyDescent="0.2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</row>
    <row r="685" spans="1:25" ht="15.75" customHeight="1" x14ac:dyDescent="0.2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</row>
    <row r="686" spans="1:25" ht="15.75" customHeight="1" x14ac:dyDescent="0.2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</row>
    <row r="687" spans="1:25" ht="15.75" customHeight="1" x14ac:dyDescent="0.2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</row>
    <row r="688" spans="1:25" ht="15.75" customHeight="1" x14ac:dyDescent="0.2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</row>
    <row r="689" spans="1:25" ht="15.75" customHeight="1" x14ac:dyDescent="0.2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</row>
    <row r="690" spans="1:25" ht="15.75" customHeight="1" x14ac:dyDescent="0.2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</row>
    <row r="691" spans="1:25" ht="15.75" customHeight="1" x14ac:dyDescent="0.2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</row>
    <row r="692" spans="1:25" ht="15.75" customHeight="1" x14ac:dyDescent="0.2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</row>
    <row r="693" spans="1:25" ht="15.75" customHeight="1" x14ac:dyDescent="0.2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</row>
    <row r="694" spans="1:25" ht="15.75" customHeight="1" x14ac:dyDescent="0.2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</row>
    <row r="695" spans="1:25" ht="15.75" customHeight="1" x14ac:dyDescent="0.2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</row>
    <row r="696" spans="1:25" ht="15.75" customHeight="1" x14ac:dyDescent="0.2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</row>
    <row r="697" spans="1:25" ht="15.75" customHeight="1" x14ac:dyDescent="0.2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</row>
    <row r="698" spans="1:25" ht="15.75" customHeight="1" x14ac:dyDescent="0.2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</row>
    <row r="699" spans="1:25" ht="15.75" customHeight="1" x14ac:dyDescent="0.2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</row>
    <row r="700" spans="1:25" ht="15.75" customHeight="1" x14ac:dyDescent="0.2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</row>
    <row r="701" spans="1:25" ht="15.75" customHeight="1" x14ac:dyDescent="0.2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</row>
    <row r="702" spans="1:25" ht="15.75" customHeight="1" x14ac:dyDescent="0.2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</row>
    <row r="703" spans="1:25" ht="15.75" customHeight="1" x14ac:dyDescent="0.2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</row>
    <row r="704" spans="1:25" ht="15.75" customHeight="1" x14ac:dyDescent="0.2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</row>
    <row r="705" spans="1:25" ht="15.75" customHeight="1" x14ac:dyDescent="0.2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</row>
    <row r="706" spans="1:25" ht="15.75" customHeight="1" x14ac:dyDescent="0.2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</row>
    <row r="707" spans="1:25" ht="15.75" customHeight="1" x14ac:dyDescent="0.2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</row>
    <row r="708" spans="1:25" ht="15.75" customHeight="1" x14ac:dyDescent="0.2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</row>
    <row r="709" spans="1:25" ht="15.75" customHeight="1" x14ac:dyDescent="0.2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</row>
    <row r="710" spans="1:25" ht="15.75" customHeight="1" x14ac:dyDescent="0.2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</row>
    <row r="711" spans="1:25" ht="15.75" customHeight="1" x14ac:dyDescent="0.2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</row>
    <row r="712" spans="1:25" ht="15.75" customHeight="1" x14ac:dyDescent="0.2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</row>
    <row r="713" spans="1:25" ht="15.75" customHeight="1" x14ac:dyDescent="0.2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</row>
    <row r="714" spans="1:25" ht="15.75" customHeight="1" x14ac:dyDescent="0.2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</row>
    <row r="715" spans="1:25" ht="15.75" customHeight="1" x14ac:dyDescent="0.2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</row>
    <row r="716" spans="1:25" ht="15.75" customHeight="1" x14ac:dyDescent="0.2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</row>
    <row r="717" spans="1:25" ht="15.75" customHeight="1" x14ac:dyDescent="0.2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</row>
    <row r="718" spans="1:25" ht="15.75" customHeight="1" x14ac:dyDescent="0.2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</row>
    <row r="719" spans="1:25" ht="15.75" customHeight="1" x14ac:dyDescent="0.2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</row>
    <row r="720" spans="1:25" ht="15.75" customHeight="1" x14ac:dyDescent="0.2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</row>
    <row r="721" spans="1:25" ht="15.75" customHeight="1" x14ac:dyDescent="0.2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</row>
    <row r="722" spans="1:25" ht="15.75" customHeight="1" x14ac:dyDescent="0.2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</row>
    <row r="723" spans="1:25" ht="15.75" customHeight="1" x14ac:dyDescent="0.2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</row>
    <row r="724" spans="1:25" ht="15.75" customHeight="1" x14ac:dyDescent="0.2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</row>
    <row r="725" spans="1:25" ht="15.75" customHeight="1" x14ac:dyDescent="0.2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</row>
    <row r="726" spans="1:25" ht="15.75" customHeight="1" x14ac:dyDescent="0.2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</row>
    <row r="727" spans="1:25" ht="15.75" customHeight="1" x14ac:dyDescent="0.2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</row>
    <row r="728" spans="1:25" ht="15.75" customHeight="1" x14ac:dyDescent="0.2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</row>
    <row r="729" spans="1:25" ht="15.75" customHeight="1" x14ac:dyDescent="0.2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</row>
    <row r="730" spans="1:25" ht="15.75" customHeight="1" x14ac:dyDescent="0.2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</row>
    <row r="731" spans="1:25" ht="15.75" customHeight="1" x14ac:dyDescent="0.2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</row>
    <row r="732" spans="1:25" ht="15.75" customHeight="1" x14ac:dyDescent="0.2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</row>
    <row r="733" spans="1:25" ht="15.75" customHeight="1" x14ac:dyDescent="0.2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</row>
    <row r="734" spans="1:25" ht="15.75" customHeight="1" x14ac:dyDescent="0.2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</row>
    <row r="735" spans="1:25" ht="15.75" customHeight="1" x14ac:dyDescent="0.2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</row>
    <row r="736" spans="1:25" ht="15.75" customHeight="1" x14ac:dyDescent="0.2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</row>
    <row r="737" spans="1:25" ht="15.75" customHeight="1" x14ac:dyDescent="0.2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</row>
    <row r="738" spans="1:25" ht="15.75" customHeight="1" x14ac:dyDescent="0.2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</row>
    <row r="739" spans="1:25" ht="15.75" customHeight="1" x14ac:dyDescent="0.2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</row>
    <row r="740" spans="1:25" ht="15.75" customHeight="1" x14ac:dyDescent="0.2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</row>
    <row r="741" spans="1:25" ht="15.75" customHeight="1" x14ac:dyDescent="0.2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</row>
    <row r="742" spans="1:25" ht="15.75" customHeight="1" x14ac:dyDescent="0.2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</row>
    <row r="743" spans="1:25" ht="15.75" customHeight="1" x14ac:dyDescent="0.2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</row>
    <row r="744" spans="1:25" ht="15.75" customHeight="1" x14ac:dyDescent="0.2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</row>
    <row r="745" spans="1:25" ht="15.75" customHeight="1" x14ac:dyDescent="0.2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</row>
    <row r="746" spans="1:25" ht="15.75" customHeight="1" x14ac:dyDescent="0.2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</row>
    <row r="747" spans="1:25" ht="15.75" customHeight="1" x14ac:dyDescent="0.2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</row>
    <row r="748" spans="1:25" ht="15.75" customHeight="1" x14ac:dyDescent="0.2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</row>
    <row r="749" spans="1:25" ht="15.75" customHeight="1" x14ac:dyDescent="0.2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</row>
    <row r="750" spans="1:25" ht="15.75" customHeight="1" x14ac:dyDescent="0.2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</row>
    <row r="751" spans="1:25" ht="15.75" customHeight="1" x14ac:dyDescent="0.2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</row>
    <row r="752" spans="1:25" ht="15.75" customHeight="1" x14ac:dyDescent="0.2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</row>
    <row r="753" spans="1:25" ht="15.75" customHeight="1" x14ac:dyDescent="0.2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</row>
    <row r="754" spans="1:25" ht="15.75" customHeight="1" x14ac:dyDescent="0.2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</row>
    <row r="755" spans="1:25" ht="15.75" customHeight="1" x14ac:dyDescent="0.2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</row>
    <row r="756" spans="1:25" ht="15.75" customHeight="1" x14ac:dyDescent="0.2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</row>
    <row r="757" spans="1:25" ht="15.75" customHeight="1" x14ac:dyDescent="0.2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</row>
    <row r="758" spans="1:25" ht="15.75" customHeight="1" x14ac:dyDescent="0.2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</row>
    <row r="759" spans="1:25" ht="15.75" customHeight="1" x14ac:dyDescent="0.2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</row>
    <row r="760" spans="1:25" ht="15.75" customHeight="1" x14ac:dyDescent="0.2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</row>
    <row r="761" spans="1:25" ht="15.75" customHeight="1" x14ac:dyDescent="0.2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</row>
    <row r="762" spans="1:25" ht="15.75" customHeight="1" x14ac:dyDescent="0.2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</row>
    <row r="763" spans="1:25" ht="15.75" customHeight="1" x14ac:dyDescent="0.2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</row>
    <row r="764" spans="1:25" ht="15.75" customHeight="1" x14ac:dyDescent="0.2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</row>
    <row r="765" spans="1:25" ht="15.75" customHeight="1" x14ac:dyDescent="0.2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</row>
    <row r="766" spans="1:25" ht="15.75" customHeight="1" x14ac:dyDescent="0.2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</row>
    <row r="767" spans="1:25" ht="15.75" customHeight="1" x14ac:dyDescent="0.2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</row>
    <row r="768" spans="1:25" ht="15.75" customHeight="1" x14ac:dyDescent="0.2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</row>
    <row r="769" spans="1:25" ht="15.75" customHeight="1" x14ac:dyDescent="0.2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</row>
    <row r="770" spans="1:25" ht="15.75" customHeight="1" x14ac:dyDescent="0.2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</row>
    <row r="771" spans="1:25" ht="15.75" customHeight="1" x14ac:dyDescent="0.2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</row>
    <row r="772" spans="1:25" ht="15.75" customHeight="1" x14ac:dyDescent="0.2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</row>
    <row r="773" spans="1:25" ht="15.75" customHeight="1" x14ac:dyDescent="0.2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</row>
    <row r="774" spans="1:25" ht="15.75" customHeight="1" x14ac:dyDescent="0.2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</row>
    <row r="775" spans="1:25" ht="15.75" customHeight="1" x14ac:dyDescent="0.2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</row>
    <row r="776" spans="1:25" ht="15.75" customHeight="1" x14ac:dyDescent="0.2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</row>
    <row r="777" spans="1:25" ht="15.75" customHeight="1" x14ac:dyDescent="0.2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</row>
    <row r="778" spans="1:25" ht="15.75" customHeight="1" x14ac:dyDescent="0.2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</row>
    <row r="779" spans="1:25" ht="15.75" customHeight="1" x14ac:dyDescent="0.2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</row>
    <row r="780" spans="1:25" ht="15.75" customHeight="1" x14ac:dyDescent="0.2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</row>
    <row r="781" spans="1:25" ht="15.75" customHeight="1" x14ac:dyDescent="0.2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</row>
    <row r="782" spans="1:25" ht="15.75" customHeight="1" x14ac:dyDescent="0.2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</row>
    <row r="783" spans="1:25" ht="15.75" customHeight="1" x14ac:dyDescent="0.2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</row>
    <row r="784" spans="1:25" ht="15.75" customHeight="1" x14ac:dyDescent="0.2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</row>
    <row r="785" spans="1:25" ht="15.75" customHeight="1" x14ac:dyDescent="0.2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</row>
    <row r="786" spans="1:25" ht="15.75" customHeight="1" x14ac:dyDescent="0.2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</row>
    <row r="787" spans="1:25" ht="15.75" customHeight="1" x14ac:dyDescent="0.2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</row>
    <row r="788" spans="1:25" ht="15.75" customHeight="1" x14ac:dyDescent="0.2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</row>
    <row r="789" spans="1:25" ht="15.75" customHeight="1" x14ac:dyDescent="0.2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</row>
    <row r="790" spans="1:25" ht="15.75" customHeight="1" x14ac:dyDescent="0.2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</row>
    <row r="791" spans="1:25" ht="15.75" customHeight="1" x14ac:dyDescent="0.2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</row>
    <row r="792" spans="1:25" ht="15.75" customHeight="1" x14ac:dyDescent="0.2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</row>
    <row r="793" spans="1:25" ht="15.75" customHeight="1" x14ac:dyDescent="0.2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</row>
    <row r="794" spans="1:25" ht="15.75" customHeight="1" x14ac:dyDescent="0.2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</row>
    <row r="795" spans="1:25" ht="15.75" customHeight="1" x14ac:dyDescent="0.2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</row>
    <row r="796" spans="1:25" ht="15.75" customHeight="1" x14ac:dyDescent="0.2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</row>
    <row r="797" spans="1:25" ht="15.75" customHeight="1" x14ac:dyDescent="0.2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</row>
    <row r="798" spans="1:25" ht="15.75" customHeight="1" x14ac:dyDescent="0.2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</row>
    <row r="799" spans="1:25" ht="15.75" customHeight="1" x14ac:dyDescent="0.2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</row>
    <row r="800" spans="1:25" ht="15.75" customHeight="1" x14ac:dyDescent="0.2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</row>
    <row r="801" spans="1:25" ht="15.75" customHeight="1" x14ac:dyDescent="0.2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</row>
    <row r="802" spans="1:25" ht="15.75" customHeight="1" x14ac:dyDescent="0.2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</row>
    <row r="803" spans="1:25" ht="15.75" customHeight="1" x14ac:dyDescent="0.2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</row>
    <row r="804" spans="1:25" ht="15.75" customHeight="1" x14ac:dyDescent="0.2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</row>
    <row r="805" spans="1:25" ht="15.75" customHeight="1" x14ac:dyDescent="0.2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</row>
    <row r="806" spans="1:25" ht="15.75" customHeight="1" x14ac:dyDescent="0.2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</row>
    <row r="807" spans="1:25" ht="15.75" customHeight="1" x14ac:dyDescent="0.2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</row>
    <row r="808" spans="1:25" ht="15.75" customHeight="1" x14ac:dyDescent="0.2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</row>
    <row r="809" spans="1:25" ht="15.75" customHeight="1" x14ac:dyDescent="0.2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</row>
    <row r="810" spans="1:25" ht="15.75" customHeight="1" x14ac:dyDescent="0.2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</row>
    <row r="811" spans="1:25" ht="15.75" customHeight="1" x14ac:dyDescent="0.2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</row>
    <row r="812" spans="1:25" ht="15.75" customHeight="1" x14ac:dyDescent="0.2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</row>
    <row r="813" spans="1:25" ht="15.75" customHeight="1" x14ac:dyDescent="0.2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</row>
    <row r="814" spans="1:25" ht="15.75" customHeight="1" x14ac:dyDescent="0.2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</row>
    <row r="815" spans="1:25" ht="15.75" customHeight="1" x14ac:dyDescent="0.2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</row>
    <row r="816" spans="1:25" ht="15.75" customHeight="1" x14ac:dyDescent="0.2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</row>
    <row r="817" spans="1:25" ht="15.75" customHeight="1" x14ac:dyDescent="0.2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</row>
    <row r="818" spans="1:25" ht="15.75" customHeight="1" x14ac:dyDescent="0.2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</row>
    <row r="819" spans="1:25" ht="15.75" customHeight="1" x14ac:dyDescent="0.2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</row>
    <row r="820" spans="1:25" ht="15.75" customHeight="1" x14ac:dyDescent="0.2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</row>
    <row r="821" spans="1:25" ht="15.75" customHeight="1" x14ac:dyDescent="0.2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</row>
    <row r="822" spans="1:25" ht="15.75" customHeight="1" x14ac:dyDescent="0.2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</row>
    <row r="823" spans="1:25" ht="15.75" customHeight="1" x14ac:dyDescent="0.2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</row>
    <row r="824" spans="1:25" ht="15.75" customHeight="1" x14ac:dyDescent="0.2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</row>
    <row r="825" spans="1:25" ht="15.75" customHeight="1" x14ac:dyDescent="0.2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</row>
    <row r="826" spans="1:25" ht="15.75" customHeight="1" x14ac:dyDescent="0.2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</row>
    <row r="827" spans="1:25" ht="15.75" customHeight="1" x14ac:dyDescent="0.2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</row>
    <row r="828" spans="1:25" ht="15.75" customHeight="1" x14ac:dyDescent="0.2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</row>
    <row r="829" spans="1:25" ht="15.75" customHeight="1" x14ac:dyDescent="0.2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</row>
    <row r="830" spans="1:25" ht="15.75" customHeight="1" x14ac:dyDescent="0.2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</row>
    <row r="831" spans="1:25" ht="15.75" customHeight="1" x14ac:dyDescent="0.2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</row>
    <row r="832" spans="1:25" ht="15.75" customHeight="1" x14ac:dyDescent="0.2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</row>
    <row r="833" spans="1:25" ht="15.75" customHeight="1" x14ac:dyDescent="0.2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</row>
    <row r="834" spans="1:25" ht="15.75" customHeight="1" x14ac:dyDescent="0.2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</row>
    <row r="835" spans="1:25" ht="15.75" customHeight="1" x14ac:dyDescent="0.2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</row>
    <row r="836" spans="1:25" ht="15.75" customHeight="1" x14ac:dyDescent="0.2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</row>
    <row r="837" spans="1:25" ht="15.75" customHeight="1" x14ac:dyDescent="0.2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</row>
    <row r="838" spans="1:25" ht="15.75" customHeight="1" x14ac:dyDescent="0.2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</row>
    <row r="839" spans="1:25" ht="15.75" customHeight="1" x14ac:dyDescent="0.2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</row>
    <row r="840" spans="1:25" ht="15.75" customHeight="1" x14ac:dyDescent="0.2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</row>
    <row r="841" spans="1:25" ht="15.75" customHeight="1" x14ac:dyDescent="0.2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</row>
    <row r="842" spans="1:25" ht="15.75" customHeight="1" x14ac:dyDescent="0.2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</row>
    <row r="843" spans="1:25" ht="15.75" customHeight="1" x14ac:dyDescent="0.2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</row>
    <row r="844" spans="1:25" ht="15.75" customHeight="1" x14ac:dyDescent="0.2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</row>
    <row r="845" spans="1:25" ht="15.75" customHeight="1" x14ac:dyDescent="0.2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</row>
    <row r="846" spans="1:25" ht="15.75" customHeight="1" x14ac:dyDescent="0.2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</row>
    <row r="847" spans="1:25" ht="15.75" customHeight="1" x14ac:dyDescent="0.2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</row>
    <row r="848" spans="1:25" ht="15.75" customHeight="1" x14ac:dyDescent="0.2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</row>
    <row r="849" spans="1:25" ht="15.75" customHeight="1" x14ac:dyDescent="0.2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</row>
    <row r="850" spans="1:25" ht="15.75" customHeight="1" x14ac:dyDescent="0.2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</row>
    <row r="851" spans="1:25" ht="15.75" customHeight="1" x14ac:dyDescent="0.2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</row>
    <row r="852" spans="1:25" ht="15.75" customHeight="1" x14ac:dyDescent="0.2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</row>
    <row r="853" spans="1:25" ht="15.75" customHeight="1" x14ac:dyDescent="0.2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</row>
    <row r="854" spans="1:25" ht="15.75" customHeight="1" x14ac:dyDescent="0.2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</row>
    <row r="855" spans="1:25" ht="15.75" customHeight="1" x14ac:dyDescent="0.2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</row>
    <row r="856" spans="1:25" ht="15.75" customHeight="1" x14ac:dyDescent="0.2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</row>
    <row r="857" spans="1:25" ht="15.75" customHeight="1" x14ac:dyDescent="0.2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</row>
    <row r="858" spans="1:25" ht="15.75" customHeight="1" x14ac:dyDescent="0.2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</row>
    <row r="859" spans="1:25" ht="15.75" customHeight="1" x14ac:dyDescent="0.2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</row>
    <row r="860" spans="1:25" ht="15.75" customHeight="1" x14ac:dyDescent="0.2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</row>
    <row r="861" spans="1:25" ht="15.75" customHeight="1" x14ac:dyDescent="0.2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</row>
    <row r="862" spans="1:25" ht="15.75" customHeight="1" x14ac:dyDescent="0.2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</row>
    <row r="863" spans="1:25" ht="15.75" customHeight="1" x14ac:dyDescent="0.2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</row>
    <row r="864" spans="1:25" ht="15.75" customHeight="1" x14ac:dyDescent="0.2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</row>
    <row r="865" spans="1:25" ht="15.75" customHeight="1" x14ac:dyDescent="0.2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</row>
    <row r="866" spans="1:25" ht="15.75" customHeight="1" x14ac:dyDescent="0.2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</row>
    <row r="867" spans="1:25" ht="15.75" customHeight="1" x14ac:dyDescent="0.2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</row>
    <row r="868" spans="1:25" ht="15.75" customHeight="1" x14ac:dyDescent="0.2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</row>
    <row r="869" spans="1:25" ht="15.75" customHeight="1" x14ac:dyDescent="0.2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</row>
    <row r="870" spans="1:25" ht="15.75" customHeight="1" x14ac:dyDescent="0.2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</row>
    <row r="871" spans="1:25" ht="15.75" customHeight="1" x14ac:dyDescent="0.2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</row>
    <row r="872" spans="1:25" ht="15.75" customHeight="1" x14ac:dyDescent="0.2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</row>
    <row r="873" spans="1:25" ht="15.75" customHeight="1" x14ac:dyDescent="0.2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</row>
    <row r="874" spans="1:25" ht="15.75" customHeight="1" x14ac:dyDescent="0.2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</row>
    <row r="875" spans="1:25" ht="15.75" customHeight="1" x14ac:dyDescent="0.2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</row>
    <row r="876" spans="1:25" ht="15.75" customHeight="1" x14ac:dyDescent="0.2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</row>
    <row r="877" spans="1:25" ht="15.75" customHeight="1" x14ac:dyDescent="0.2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</row>
    <row r="878" spans="1:25" ht="15.75" customHeight="1" x14ac:dyDescent="0.2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</row>
    <row r="879" spans="1:25" ht="15.75" customHeight="1" x14ac:dyDescent="0.2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</row>
    <row r="880" spans="1:25" ht="15.75" customHeight="1" x14ac:dyDescent="0.2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</row>
    <row r="881" spans="1:25" ht="15.75" customHeight="1" x14ac:dyDescent="0.2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</row>
    <row r="882" spans="1:25" ht="15.75" customHeight="1" x14ac:dyDescent="0.2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</row>
    <row r="883" spans="1:25" ht="15.75" customHeight="1" x14ac:dyDescent="0.2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</row>
    <row r="884" spans="1:25" ht="15.75" customHeight="1" x14ac:dyDescent="0.2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</row>
    <row r="885" spans="1:25" ht="15.75" customHeight="1" x14ac:dyDescent="0.2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</row>
    <row r="886" spans="1:25" ht="15.75" customHeight="1" x14ac:dyDescent="0.2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</row>
    <row r="887" spans="1:25" ht="15.75" customHeight="1" x14ac:dyDescent="0.2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</row>
    <row r="888" spans="1:25" ht="15.75" customHeight="1" x14ac:dyDescent="0.2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</row>
    <row r="889" spans="1:25" ht="15.75" customHeight="1" x14ac:dyDescent="0.2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</row>
    <row r="890" spans="1:25" ht="15.75" customHeight="1" x14ac:dyDescent="0.2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</row>
    <row r="891" spans="1:25" ht="15.75" customHeight="1" x14ac:dyDescent="0.2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</row>
    <row r="892" spans="1:25" ht="15.75" customHeight="1" x14ac:dyDescent="0.2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</row>
    <row r="893" spans="1:25" ht="15.75" customHeight="1" x14ac:dyDescent="0.2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</row>
    <row r="894" spans="1:25" ht="15.75" customHeight="1" x14ac:dyDescent="0.2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</row>
    <row r="895" spans="1:25" ht="15.75" customHeight="1" x14ac:dyDescent="0.2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</row>
    <row r="896" spans="1:25" ht="15.75" customHeight="1" x14ac:dyDescent="0.2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</row>
    <row r="897" spans="1:25" ht="15.75" customHeight="1" x14ac:dyDescent="0.2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</row>
    <row r="898" spans="1:25" ht="15.75" customHeight="1" x14ac:dyDescent="0.2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</row>
    <row r="899" spans="1:25" ht="15.75" customHeight="1" x14ac:dyDescent="0.2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</row>
    <row r="900" spans="1:25" ht="15.75" customHeight="1" x14ac:dyDescent="0.2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</row>
    <row r="901" spans="1:25" ht="15.75" customHeight="1" x14ac:dyDescent="0.2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</row>
    <row r="902" spans="1:25" ht="15.75" customHeight="1" x14ac:dyDescent="0.2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</row>
    <row r="903" spans="1:25" ht="15.75" customHeight="1" x14ac:dyDescent="0.2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</row>
    <row r="904" spans="1:25" ht="15.75" customHeight="1" x14ac:dyDescent="0.2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</row>
    <row r="905" spans="1:25" ht="15.75" customHeight="1" x14ac:dyDescent="0.2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</row>
    <row r="906" spans="1:25" ht="15.75" customHeight="1" x14ac:dyDescent="0.2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</row>
    <row r="907" spans="1:25" ht="15.75" customHeight="1" x14ac:dyDescent="0.2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</row>
    <row r="908" spans="1:25" ht="15.75" customHeight="1" x14ac:dyDescent="0.2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</row>
    <row r="909" spans="1:25" ht="15.75" customHeight="1" x14ac:dyDescent="0.2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</row>
    <row r="910" spans="1:25" ht="15.75" customHeight="1" x14ac:dyDescent="0.2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</row>
    <row r="911" spans="1:25" ht="15.75" customHeight="1" x14ac:dyDescent="0.2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</row>
    <row r="912" spans="1:25" ht="15.75" customHeight="1" x14ac:dyDescent="0.2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</row>
    <row r="913" spans="1:25" ht="15.75" customHeight="1" x14ac:dyDescent="0.2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</row>
    <row r="914" spans="1:25" ht="15.75" customHeight="1" x14ac:dyDescent="0.2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</row>
    <row r="915" spans="1:25" ht="15.75" customHeight="1" x14ac:dyDescent="0.2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</row>
    <row r="916" spans="1:25" ht="15.75" customHeight="1" x14ac:dyDescent="0.2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</row>
    <row r="917" spans="1:25" ht="15.75" customHeight="1" x14ac:dyDescent="0.2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</row>
    <row r="918" spans="1:25" ht="15.75" customHeight="1" x14ac:dyDescent="0.2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</row>
    <row r="919" spans="1:25" ht="15.75" customHeight="1" x14ac:dyDescent="0.2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</row>
    <row r="920" spans="1:25" ht="15.75" customHeight="1" x14ac:dyDescent="0.2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</row>
    <row r="921" spans="1:25" ht="15.75" customHeight="1" x14ac:dyDescent="0.2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</row>
    <row r="922" spans="1:25" ht="15.75" customHeight="1" x14ac:dyDescent="0.2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</row>
    <row r="923" spans="1:25" ht="15.75" customHeight="1" x14ac:dyDescent="0.2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</row>
    <row r="924" spans="1:25" ht="15.75" customHeight="1" x14ac:dyDescent="0.2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</row>
    <row r="925" spans="1:25" ht="15.75" customHeight="1" x14ac:dyDescent="0.2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</row>
    <row r="926" spans="1:25" ht="15.75" customHeight="1" x14ac:dyDescent="0.2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</row>
    <row r="927" spans="1:25" ht="15.75" customHeight="1" x14ac:dyDescent="0.2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</row>
    <row r="928" spans="1:25" ht="15.75" customHeight="1" x14ac:dyDescent="0.2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</row>
    <row r="929" spans="1:25" ht="15.75" customHeight="1" x14ac:dyDescent="0.2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</row>
    <row r="930" spans="1:25" ht="15.75" customHeight="1" x14ac:dyDescent="0.2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</row>
    <row r="931" spans="1:25" ht="15.75" customHeight="1" x14ac:dyDescent="0.2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</row>
    <row r="932" spans="1:25" ht="15.75" customHeight="1" x14ac:dyDescent="0.2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</row>
    <row r="933" spans="1:25" ht="15.75" customHeight="1" x14ac:dyDescent="0.2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</row>
    <row r="934" spans="1:25" ht="15.75" customHeight="1" x14ac:dyDescent="0.2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</row>
    <row r="935" spans="1:25" ht="15.75" customHeight="1" x14ac:dyDescent="0.2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</row>
    <row r="936" spans="1:25" ht="15.75" customHeight="1" x14ac:dyDescent="0.2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</row>
    <row r="937" spans="1:25" ht="15.75" customHeight="1" x14ac:dyDescent="0.2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</row>
    <row r="938" spans="1:25" ht="15.75" customHeight="1" x14ac:dyDescent="0.2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</row>
    <row r="939" spans="1:25" ht="15.75" customHeight="1" x14ac:dyDescent="0.2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</row>
    <row r="940" spans="1:25" ht="15.75" customHeight="1" x14ac:dyDescent="0.2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</row>
    <row r="941" spans="1:25" ht="15.75" customHeight="1" x14ac:dyDescent="0.2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</row>
    <row r="942" spans="1:25" ht="15.75" customHeight="1" x14ac:dyDescent="0.2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</row>
    <row r="943" spans="1:25" ht="15.75" customHeight="1" x14ac:dyDescent="0.2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</row>
    <row r="944" spans="1:25" ht="15.75" customHeight="1" x14ac:dyDescent="0.2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</row>
    <row r="945" spans="1:25" ht="15.75" customHeight="1" x14ac:dyDescent="0.2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</row>
    <row r="946" spans="1:25" ht="15.75" customHeight="1" x14ac:dyDescent="0.2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</row>
    <row r="947" spans="1:25" ht="15.75" customHeight="1" x14ac:dyDescent="0.2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</row>
    <row r="948" spans="1:25" ht="15.75" customHeight="1" x14ac:dyDescent="0.2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</row>
    <row r="949" spans="1:25" ht="15.75" customHeight="1" x14ac:dyDescent="0.2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</row>
    <row r="950" spans="1:25" ht="15.75" customHeight="1" x14ac:dyDescent="0.2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</row>
    <row r="951" spans="1:25" ht="15.75" customHeight="1" x14ac:dyDescent="0.2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</row>
    <row r="952" spans="1:25" ht="15.75" customHeight="1" x14ac:dyDescent="0.2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</row>
    <row r="953" spans="1:25" ht="15.75" customHeight="1" x14ac:dyDescent="0.2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</row>
    <row r="954" spans="1:25" ht="15.75" customHeight="1" x14ac:dyDescent="0.2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</row>
    <row r="955" spans="1:25" ht="15.75" customHeight="1" x14ac:dyDescent="0.2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</row>
    <row r="956" spans="1:25" ht="15.75" customHeight="1" x14ac:dyDescent="0.2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</row>
    <row r="957" spans="1:25" ht="15.75" customHeight="1" x14ac:dyDescent="0.2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</row>
    <row r="958" spans="1:25" ht="15.75" customHeight="1" x14ac:dyDescent="0.2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</row>
    <row r="959" spans="1:25" ht="15.75" customHeight="1" x14ac:dyDescent="0.2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</row>
    <row r="960" spans="1:25" ht="15.75" customHeight="1" x14ac:dyDescent="0.2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</row>
    <row r="961" spans="1:25" ht="15.75" customHeight="1" x14ac:dyDescent="0.2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</row>
    <row r="962" spans="1:25" ht="15.75" customHeight="1" x14ac:dyDescent="0.2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</row>
    <row r="963" spans="1:25" ht="15.75" customHeight="1" x14ac:dyDescent="0.2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</row>
    <row r="964" spans="1:25" ht="15.75" customHeight="1" x14ac:dyDescent="0.2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</row>
  </sheetData>
  <mergeCells count="6">
    <mergeCell ref="C1:H1"/>
    <mergeCell ref="B7:D7"/>
    <mergeCell ref="C53:H53"/>
    <mergeCell ref="C54:H54"/>
    <mergeCell ref="C55:H55"/>
    <mergeCell ref="C56:H56"/>
  </mergeCells>
  <conditionalFormatting sqref="F10:H10 F14:H14 F18:H18 F22:H22">
    <cfRule type="notContainsBlanks" dxfId="35" priority="25">
      <formula>LEN(TRIM(F10))&gt;0</formula>
    </cfRule>
    <cfRule type="notContainsBlanks" dxfId="34" priority="26">
      <formula>LEN(TRIM(F10))&gt;0</formula>
    </cfRule>
  </conditionalFormatting>
  <conditionalFormatting sqref="F14:H14 F18:H18 F22:H22">
    <cfRule type="notContainsBlanks" dxfId="33" priority="29">
      <formula>LEN(TRIM(F14))&gt;0</formula>
    </cfRule>
    <cfRule type="notContainsBlanks" dxfId="32" priority="30">
      <formula>LEN(TRIM(F14))&gt;0</formula>
    </cfRule>
  </conditionalFormatting>
  <conditionalFormatting sqref="F18:H18">
    <cfRule type="notContainsBlanks" dxfId="31" priority="31">
      <formula>LEN(TRIM(F18))&gt;0</formula>
    </cfRule>
    <cfRule type="notContainsBlanks" dxfId="30" priority="32">
      <formula>LEN(TRIM(F18))&gt;0</formula>
    </cfRule>
  </conditionalFormatting>
  <conditionalFormatting sqref="F22:H22">
    <cfRule type="notContainsBlanks" dxfId="29" priority="33">
      <formula>LEN(TRIM(F22))&gt;0</formula>
    </cfRule>
    <cfRule type="notContainsBlanks" dxfId="28" priority="34">
      <formula>LEN(TRIM(F22))&gt;0</formula>
    </cfRule>
  </conditionalFormatting>
  <conditionalFormatting sqref="F26:H26">
    <cfRule type="notContainsBlanks" dxfId="27" priority="19">
      <formula>LEN(TRIM(F26))&gt;0</formula>
    </cfRule>
    <cfRule type="notContainsBlanks" dxfId="26" priority="20">
      <formula>LEN(TRIM(F26))&gt;0</formula>
    </cfRule>
    <cfRule type="notContainsBlanks" dxfId="25" priority="21">
      <formula>LEN(TRIM(F26))&gt;0</formula>
    </cfRule>
    <cfRule type="notContainsBlanks" dxfId="24" priority="22">
      <formula>LEN(TRIM(F26))&gt;0</formula>
    </cfRule>
    <cfRule type="notContainsBlanks" dxfId="23" priority="23">
      <formula>LEN(TRIM(F26))&gt;0</formula>
    </cfRule>
    <cfRule type="notContainsBlanks" dxfId="22" priority="24">
      <formula>LEN(TRIM(F26))&gt;0</formula>
    </cfRule>
  </conditionalFormatting>
  <conditionalFormatting sqref="F30:H30">
    <cfRule type="notContainsBlanks" dxfId="21" priority="13">
      <formula>LEN(TRIM(F30))&gt;0</formula>
    </cfRule>
    <cfRule type="notContainsBlanks" dxfId="20" priority="14">
      <formula>LEN(TRIM(F30))&gt;0</formula>
    </cfRule>
    <cfRule type="notContainsBlanks" dxfId="19" priority="15">
      <formula>LEN(TRIM(F30))&gt;0</formula>
    </cfRule>
    <cfRule type="notContainsBlanks" dxfId="18" priority="16">
      <formula>LEN(TRIM(F30))&gt;0</formula>
    </cfRule>
    <cfRule type="notContainsBlanks" dxfId="17" priority="17">
      <formula>LEN(TRIM(F30))&gt;0</formula>
    </cfRule>
    <cfRule type="notContainsBlanks" dxfId="16" priority="18">
      <formula>LEN(TRIM(F30))&gt;0</formula>
    </cfRule>
  </conditionalFormatting>
  <conditionalFormatting sqref="F34:H34">
    <cfRule type="notContainsBlanks" dxfId="15" priority="7">
      <formula>LEN(TRIM(F34))&gt;0</formula>
    </cfRule>
    <cfRule type="notContainsBlanks" dxfId="14" priority="8">
      <formula>LEN(TRIM(F34))&gt;0</formula>
    </cfRule>
    <cfRule type="notContainsBlanks" dxfId="13" priority="9">
      <formula>LEN(TRIM(F34))&gt;0</formula>
    </cfRule>
    <cfRule type="notContainsBlanks" dxfId="12" priority="10">
      <formula>LEN(TRIM(F34))&gt;0</formula>
    </cfRule>
    <cfRule type="notContainsBlanks" dxfId="11" priority="11">
      <formula>LEN(TRIM(F34))&gt;0</formula>
    </cfRule>
    <cfRule type="notContainsBlanks" dxfId="10" priority="12">
      <formula>LEN(TRIM(F34))&gt;0</formula>
    </cfRule>
  </conditionalFormatting>
  <conditionalFormatting sqref="F38:H38">
    <cfRule type="notContainsBlanks" dxfId="9" priority="1">
      <formula>LEN(TRIM(F38))&gt;0</formula>
    </cfRule>
    <cfRule type="notContainsBlanks" dxfId="8" priority="2">
      <formula>LEN(TRIM(F38))&gt;0</formula>
    </cfRule>
    <cfRule type="notContainsBlanks" dxfId="7" priority="3">
      <formula>LEN(TRIM(F38))&gt;0</formula>
    </cfRule>
    <cfRule type="notContainsBlanks" dxfId="6" priority="4">
      <formula>LEN(TRIM(F38))&gt;0</formula>
    </cfRule>
    <cfRule type="notContainsBlanks" dxfId="5" priority="5">
      <formula>LEN(TRIM(F38))&gt;0</formula>
    </cfRule>
    <cfRule type="notContainsBlanks" dxfId="4" priority="6">
      <formula>LEN(TRIM(F38))&gt;0</formula>
    </cfRule>
  </conditionalFormatting>
  <conditionalFormatting sqref="F42:H42">
    <cfRule type="notContainsBlanks" dxfId="3" priority="27">
      <formula>LEN(TRIM(F42))&gt;0</formula>
    </cfRule>
    <cfRule type="notContainsBlanks" dxfId="2" priority="28">
      <formula>LEN(TRIM(F42))&gt;0</formula>
    </cfRule>
    <cfRule type="notContainsBlanks" dxfId="1" priority="35">
      <formula>LEN(TRIM(F42))&gt;0</formula>
    </cfRule>
    <cfRule type="notContainsBlanks" dxfId="0" priority="36">
      <formula>LEN(TRIM(F42))&gt;0</formula>
    </cfRule>
  </conditionalFormatting>
  <pageMargins left="0.2453804816368757" right="0.26671791482269103" top="0" bottom="0.2347117650439681" header="0" footer="0"/>
  <pageSetup paperSize="9" scale="10" orientation="landscape" r:id="rId1"/>
  <headerFooter>
    <oddHeader>&amp;L</oddHeader>
  </headerFooter>
  <rowBreaks count="2" manualBreakCount="2">
    <brk id="23" man="1"/>
    <brk id="57" man="1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 Sintético-Não Des</vt:lpstr>
      <vt:lpstr>Resumo Orçamento</vt:lpstr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Motta Tribuzi Neves</dc:creator>
  <cp:lastModifiedBy>Newton Motta Tribuzi Neves</cp:lastModifiedBy>
  <dcterms:created xsi:type="dcterms:W3CDTF">2026-09-16T20:03:29Z</dcterms:created>
  <dcterms:modified xsi:type="dcterms:W3CDTF">2026-09-16T20:28:50Z</dcterms:modified>
</cp:coreProperties>
</file>